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7. SJEDNICA OPĆINSKOG VIJEĆA\ZAPISNIK, ODLUKE\REBALANS PRORAČUNA 2025\"/>
    </mc:Choice>
  </mc:AlternateContent>
  <xr:revisionPtr revIDLastSave="0" documentId="13_ncr:1_{F3A31523-3280-4DB6-BABF-57920994A0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PĆI DIO " sheetId="1" r:id="rId1"/>
    <sheet name="RASHODI PREMA IZV FINANC" sheetId="3" r:id="rId2"/>
    <sheet name="FUNKCIJSKA KLASIFIKACIJA" sheetId="5" r:id="rId3"/>
    <sheet name="PRIHODI PREMA IZV FINANCI" sheetId="4" r:id="rId4"/>
    <sheet name="POSEBNI DIO " sheetId="2" r:id="rId5"/>
  </sheets>
  <calcPr calcId="191029"/>
</workbook>
</file>

<file path=xl/calcChain.xml><?xml version="1.0" encoding="utf-8"?>
<calcChain xmlns="http://schemas.openxmlformats.org/spreadsheetml/2006/main">
  <c r="H36" i="5" l="1"/>
  <c r="J36" i="5"/>
  <c r="J9" i="5"/>
  <c r="I9" i="5"/>
  <c r="J12" i="5"/>
  <c r="I12" i="5"/>
  <c r="I36" i="5" s="1"/>
  <c r="J34" i="5"/>
  <c r="I34" i="5"/>
  <c r="J31" i="5"/>
  <c r="I31" i="5"/>
  <c r="J14" i="5"/>
  <c r="I14" i="5"/>
  <c r="J19" i="5"/>
  <c r="I19" i="5"/>
  <c r="J27" i="5"/>
  <c r="I27" i="5"/>
  <c r="D17" i="3" l="1"/>
  <c r="D20" i="3"/>
  <c r="D28" i="4"/>
  <c r="D19" i="4"/>
  <c r="E27" i="3"/>
  <c r="E20" i="3"/>
  <c r="K17" i="2"/>
  <c r="K16" i="2" s="1"/>
  <c r="I17" i="2"/>
  <c r="I16" i="2" s="1"/>
  <c r="J113" i="1"/>
  <c r="K71" i="2"/>
  <c r="I71" i="2"/>
  <c r="G71" i="2"/>
  <c r="I193" i="2"/>
  <c r="K198" i="2"/>
  <c r="K193" i="2" s="1"/>
  <c r="J152" i="1"/>
  <c r="I152" i="1"/>
  <c r="I149" i="1" s="1"/>
  <c r="I148" i="1" s="1"/>
  <c r="H152" i="1"/>
  <c r="J150" i="1"/>
  <c r="I150" i="1"/>
  <c r="H150" i="1"/>
  <c r="D151" i="1"/>
  <c r="D152" i="1"/>
  <c r="I120" i="1"/>
  <c r="J121" i="1"/>
  <c r="J123" i="1"/>
  <c r="H123" i="1"/>
  <c r="B122" i="1"/>
  <c r="C122" i="1"/>
  <c r="D122" i="1"/>
  <c r="H120" i="1"/>
  <c r="I61" i="2"/>
  <c r="I44" i="2" s="1"/>
  <c r="I73" i="1"/>
  <c r="I72" i="1" s="1"/>
  <c r="I67" i="1"/>
  <c r="I62" i="1"/>
  <c r="J63" i="1"/>
  <c r="J62" i="1" s="1"/>
  <c r="I130" i="1"/>
  <c r="J130" i="1"/>
  <c r="J126" i="1"/>
  <c r="I126" i="1"/>
  <c r="J72" i="1"/>
  <c r="J67" i="1"/>
  <c r="J44" i="1"/>
  <c r="I44" i="1"/>
  <c r="J51" i="1"/>
  <c r="I51" i="1"/>
  <c r="K181" i="2"/>
  <c r="K180" i="2" s="1"/>
  <c r="K175" i="2" s="1"/>
  <c r="I181" i="2"/>
  <c r="I180" i="2" s="1"/>
  <c r="I175" i="2" s="1"/>
  <c r="J134" i="1"/>
  <c r="I134" i="1"/>
  <c r="G181" i="2"/>
  <c r="K171" i="2"/>
  <c r="K170" i="2" s="1"/>
  <c r="K167" i="2" s="1"/>
  <c r="I171" i="2"/>
  <c r="I170" i="2" s="1"/>
  <c r="I167" i="2" s="1"/>
  <c r="G171" i="2"/>
  <c r="J180" i="1"/>
  <c r="I180" i="1"/>
  <c r="J183" i="1"/>
  <c r="I183" i="1"/>
  <c r="J185" i="1"/>
  <c r="I185" i="1"/>
  <c r="J187" i="1"/>
  <c r="I187" i="1"/>
  <c r="J205" i="1"/>
  <c r="I205" i="1"/>
  <c r="J202" i="1"/>
  <c r="I202" i="1"/>
  <c r="J198" i="1"/>
  <c r="I198" i="1"/>
  <c r="J196" i="1"/>
  <c r="I196" i="1"/>
  <c r="J190" i="1"/>
  <c r="I190" i="1"/>
  <c r="K165" i="2"/>
  <c r="K164" i="2" s="1"/>
  <c r="I165" i="2"/>
  <c r="I164" i="2" s="1"/>
  <c r="K44" i="2"/>
  <c r="K66" i="2"/>
  <c r="I66" i="2"/>
  <c r="K82" i="2"/>
  <c r="K81" i="2" s="1"/>
  <c r="K77" i="2" s="1"/>
  <c r="K30" i="2"/>
  <c r="K29" i="2" s="1"/>
  <c r="K34" i="2"/>
  <c r="I34" i="2"/>
  <c r="I30" i="2"/>
  <c r="I29" i="2" s="1"/>
  <c r="K21" i="2"/>
  <c r="I21" i="2"/>
  <c r="I20" i="2" s="1"/>
  <c r="K110" i="2"/>
  <c r="K109" i="2" s="1"/>
  <c r="K104" i="2"/>
  <c r="K101" i="2"/>
  <c r="K100" i="2" s="1"/>
  <c r="I101" i="2"/>
  <c r="I100" i="2" s="1"/>
  <c r="I110" i="2"/>
  <c r="I108" i="2" s="1"/>
  <c r="I106" i="2" s="1"/>
  <c r="I104" i="2"/>
  <c r="K124" i="2"/>
  <c r="K123" i="2" s="1"/>
  <c r="K121" i="2" s="1"/>
  <c r="K119" i="2"/>
  <c r="K118" i="2" s="1"/>
  <c r="K116" i="2" s="1"/>
  <c r="I124" i="2"/>
  <c r="I123" i="2" s="1"/>
  <c r="I121" i="2" s="1"/>
  <c r="I119" i="2"/>
  <c r="I118" i="2" s="1"/>
  <c r="I116" i="2" s="1"/>
  <c r="K156" i="2"/>
  <c r="K155" i="2" s="1"/>
  <c r="K151" i="2"/>
  <c r="K150" i="2" s="1"/>
  <c r="K146" i="2" s="1"/>
  <c r="K142" i="2"/>
  <c r="K141" i="2" s="1"/>
  <c r="K139" i="2" s="1"/>
  <c r="K137" i="2"/>
  <c r="K136" i="2" s="1"/>
  <c r="K131" i="2"/>
  <c r="K130" i="2" s="1"/>
  <c r="K128" i="2" s="1"/>
  <c r="I131" i="2"/>
  <c r="I130" i="2" s="1"/>
  <c r="I128" i="2" s="1"/>
  <c r="I137" i="2"/>
  <c r="I136" i="2" s="1"/>
  <c r="I156" i="2"/>
  <c r="I155" i="2" s="1"/>
  <c r="I151" i="2"/>
  <c r="I150" i="2" s="1"/>
  <c r="I146" i="2" s="1"/>
  <c r="I142" i="2"/>
  <c r="I141" i="2" s="1"/>
  <c r="I139" i="2" s="1"/>
  <c r="J79" i="1"/>
  <c r="J78" i="1" s="1"/>
  <c r="I79" i="1"/>
  <c r="I78" i="1" s="1"/>
  <c r="J117" i="1"/>
  <c r="J104" i="1"/>
  <c r="I113" i="1"/>
  <c r="I117" i="1"/>
  <c r="J55" i="1"/>
  <c r="I55" i="1"/>
  <c r="J39" i="1"/>
  <c r="I39" i="1"/>
  <c r="I139" i="1"/>
  <c r="J139" i="1"/>
  <c r="I104" i="1"/>
  <c r="J98" i="1"/>
  <c r="I98" i="1"/>
  <c r="K90" i="2"/>
  <c r="K89" i="2" s="1"/>
  <c r="K85" i="2" s="1"/>
  <c r="I90" i="2"/>
  <c r="I89" i="2" s="1"/>
  <c r="I82" i="2"/>
  <c r="I81" i="2" s="1"/>
  <c r="I77" i="2" s="1"/>
  <c r="H180" i="1"/>
  <c r="H205" i="1"/>
  <c r="H202" i="1"/>
  <c r="H198" i="1"/>
  <c r="H196" i="1"/>
  <c r="H190" i="1"/>
  <c r="H187" i="1"/>
  <c r="H185" i="1"/>
  <c r="H183" i="1"/>
  <c r="H79" i="1"/>
  <c r="H63" i="1"/>
  <c r="H44" i="1"/>
  <c r="H43" i="1"/>
  <c r="H12" i="1"/>
  <c r="G90" i="2"/>
  <c r="K43" i="2" l="1"/>
  <c r="K38" i="2" s="1"/>
  <c r="J149" i="1"/>
  <c r="J148" i="1" s="1"/>
  <c r="J120" i="1"/>
  <c r="J97" i="1" s="1"/>
  <c r="K144" i="2"/>
  <c r="I144" i="2"/>
  <c r="C28" i="4"/>
  <c r="D27" i="3"/>
  <c r="I38" i="1"/>
  <c r="J38" i="1"/>
  <c r="I161" i="2"/>
  <c r="I159" i="2" s="1"/>
  <c r="I25" i="2"/>
  <c r="K25" i="2"/>
  <c r="K114" i="2"/>
  <c r="I98" i="2"/>
  <c r="I96" i="2" s="1"/>
  <c r="K98" i="2"/>
  <c r="K96" i="2" s="1"/>
  <c r="I114" i="2"/>
  <c r="K134" i="2"/>
  <c r="K108" i="2"/>
  <c r="K106" i="2" s="1"/>
  <c r="K161" i="2"/>
  <c r="K159" i="2" s="1"/>
  <c r="I134" i="2"/>
  <c r="I126" i="2" s="1"/>
  <c r="K126" i="2"/>
  <c r="I43" i="2"/>
  <c r="I38" i="2" s="1"/>
  <c r="I14" i="2"/>
  <c r="I12" i="2" s="1"/>
  <c r="I207" i="1"/>
  <c r="J207" i="1"/>
  <c r="H207" i="1"/>
  <c r="G104" i="2"/>
  <c r="G165" i="2"/>
  <c r="G164" i="2" s="1"/>
  <c r="J15" i="1"/>
  <c r="I15" i="1"/>
  <c r="J12" i="1"/>
  <c r="I12" i="1"/>
  <c r="H15" i="1"/>
  <c r="H18" i="1" s="1"/>
  <c r="I201" i="2"/>
  <c r="G201" i="2"/>
  <c r="G198" i="2" s="1"/>
  <c r="G193" i="2" s="1"/>
  <c r="H62" i="1"/>
  <c r="K75" i="2"/>
  <c r="I75" i="2"/>
  <c r="J18" i="1" l="1"/>
  <c r="I18" i="1"/>
  <c r="I10" i="2"/>
  <c r="K20" i="2"/>
  <c r="K14" i="2" s="1"/>
  <c r="K12" i="2" s="1"/>
  <c r="K10" i="2" s="1"/>
  <c r="J146" i="1" l="1"/>
  <c r="I146" i="1"/>
  <c r="J133" i="1"/>
  <c r="J77" i="1"/>
  <c r="J71" i="1"/>
  <c r="J37" i="1" s="1"/>
  <c r="I133" i="1"/>
  <c r="I77" i="1"/>
  <c r="I71" i="1"/>
  <c r="G21" i="2"/>
  <c r="G20" i="2" s="1"/>
  <c r="G119" i="2"/>
  <c r="J96" i="1" l="1"/>
  <c r="I37" i="1"/>
  <c r="H55" i="1"/>
  <c r="G180" i="2"/>
  <c r="G110" i="2"/>
  <c r="G109" i="2" s="1"/>
  <c r="G108" i="2" s="1"/>
  <c r="G106" i="2" s="1"/>
  <c r="G170" i="2"/>
  <c r="G167" i="2" s="1"/>
  <c r="G151" i="2"/>
  <c r="G150" i="2" s="1"/>
  <c r="G146" i="2" s="1"/>
  <c r="G156" i="2"/>
  <c r="G155" i="2" s="1"/>
  <c r="G34" i="2"/>
  <c r="H134" i="1"/>
  <c r="H67" i="1"/>
  <c r="H72" i="1"/>
  <c r="H71" i="1" s="1"/>
  <c r="H126" i="1"/>
  <c r="H117" i="1"/>
  <c r="G89" i="2"/>
  <c r="G85" i="2" s="1"/>
  <c r="G118" i="2"/>
  <c r="G116" i="2" s="1"/>
  <c r="G124" i="2"/>
  <c r="G123" i="2" s="1"/>
  <c r="G121" i="2" s="1"/>
  <c r="G137" i="2"/>
  <c r="G139" i="2"/>
  <c r="G141" i="2"/>
  <c r="G142" i="2"/>
  <c r="H98" i="1"/>
  <c r="H139" i="1"/>
  <c r="G131" i="2"/>
  <c r="G130" i="2" s="1"/>
  <c r="G128" i="2" s="1"/>
  <c r="G66" i="2"/>
  <c r="H130" i="1"/>
  <c r="H113" i="1"/>
  <c r="H104" i="1"/>
  <c r="H51" i="1"/>
  <c r="H39" i="1"/>
  <c r="G30" i="2"/>
  <c r="G29" i="2" s="1"/>
  <c r="G17" i="2"/>
  <c r="G16" i="2" s="1"/>
  <c r="G136" i="2"/>
  <c r="G101" i="2"/>
  <c r="G100" i="2" s="1"/>
  <c r="G82" i="2"/>
  <c r="G81" i="2" s="1"/>
  <c r="G77" i="2" s="1"/>
  <c r="G44" i="2"/>
  <c r="G98" i="2" l="1"/>
  <c r="G96" i="2" s="1"/>
  <c r="H38" i="1"/>
  <c r="H37" i="1" s="1"/>
  <c r="G43" i="2"/>
  <c r="G38" i="2" s="1"/>
  <c r="G144" i="2"/>
  <c r="G114" i="2"/>
  <c r="G14" i="2"/>
  <c r="G12" i="2" s="1"/>
  <c r="G161" i="2"/>
  <c r="G25" i="2"/>
  <c r="H133" i="1"/>
  <c r="G175" i="2"/>
  <c r="G75" i="2"/>
  <c r="G134" i="2"/>
  <c r="G126" i="2" s="1"/>
  <c r="H97" i="1"/>
  <c r="H96" i="1" l="1"/>
  <c r="G159" i="2"/>
  <c r="G10" i="2" s="1"/>
  <c r="H78" i="1" l="1"/>
  <c r="H77" i="1" s="1"/>
  <c r="I97" i="1"/>
  <c r="I96" i="1" s="1"/>
  <c r="H149" i="1"/>
  <c r="H148" i="1" s="1"/>
  <c r="H146" i="1" s="1"/>
</calcChain>
</file>

<file path=xl/sharedStrings.xml><?xml version="1.0" encoding="utf-8"?>
<sst xmlns="http://schemas.openxmlformats.org/spreadsheetml/2006/main" count="640" uniqueCount="392">
  <si>
    <t>Članak 1.</t>
  </si>
  <si>
    <t>Prihodi poslovanja</t>
  </si>
  <si>
    <t>Prihodi od prodaje nefinancijske imovine</t>
  </si>
  <si>
    <t>Rashodi poslovanja</t>
  </si>
  <si>
    <t>Rashodi za nabavu nefinancijske imovine</t>
  </si>
  <si>
    <t>C.</t>
  </si>
  <si>
    <t>Članak 2.</t>
  </si>
  <si>
    <t>BROJ</t>
  </si>
  <si>
    <t>KONTA</t>
  </si>
  <si>
    <t>A. UKUPNO PRIHODI I PRIMICI</t>
  </si>
  <si>
    <t>Prihodi od poreza</t>
  </si>
  <si>
    <t>Porez i prirez na dohodak</t>
  </si>
  <si>
    <t>Porezi na imovinu</t>
  </si>
  <si>
    <t>Porezi na robu i usluge</t>
  </si>
  <si>
    <t>Potpore</t>
  </si>
  <si>
    <t>Pomoći iz proračuna</t>
  </si>
  <si>
    <t>Pomoći iz proračuna od ostl.subje unutar opće drža</t>
  </si>
  <si>
    <t>Prihodi od imovine</t>
  </si>
  <si>
    <t>Prihodi od financijske imovine</t>
  </si>
  <si>
    <t>Prihodi od nefinancijske imovine</t>
  </si>
  <si>
    <t>Prihodi od administrativnih pristojbi i po posebnim propisima</t>
  </si>
  <si>
    <t xml:space="preserve">Administrativne (upravne) pristojbe </t>
  </si>
  <si>
    <t>Prihodi po posebnim propisima</t>
  </si>
  <si>
    <t xml:space="preserve">Ostali  prihodi </t>
  </si>
  <si>
    <t>Prihodi od prodaje neproizvedene imovine</t>
  </si>
  <si>
    <t>Prihodi od prodaje materijalne imovine</t>
  </si>
  <si>
    <t>B. UKUPNO RASHODI I IZDACI</t>
  </si>
  <si>
    <t>Rashodi za zaposlene</t>
  </si>
  <si>
    <t>Plaće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</si>
  <si>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</si>
  <si>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</si>
  <si>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</si>
  <si>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</si>
  <si>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</si>
  <si>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</si>
  <si>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Naknade troškova osobama izvan radnog odnosa</t>
  </si>
  <si>
    <t>Ostali nespomenuti rashodi poslovanja</t>
  </si>
  <si>
    <t>Financijski rashodi</t>
  </si>
  <si>
    <t xml:space="preserve">Kamate na primljene zajmove </t>
  </si>
  <si>
    <t>ostali financ. Rashodi</t>
  </si>
  <si>
    <t>Subvencije</t>
  </si>
  <si>
    <t>Subvencije trgovačkim dr. i poduzetnicima</t>
  </si>
  <si>
    <t>Naknade građanima i kućanstvima na temelju osiguranja i druge naknade</t>
  </si>
  <si>
    <t>Ostale naknade građanima i kućanstvima iz proračuna</t>
  </si>
  <si>
    <t>Donacije i ostali rashodi</t>
  </si>
  <si>
    <t>Tekuće donacije</t>
  </si>
  <si>
    <t>Rashodi za nabavu proizvedene dugotrajne imovine</t>
  </si>
  <si>
    <t>Građevinski objekti</t>
  </si>
  <si>
    <t xml:space="preserve">Postrojenja i oprema  </t>
  </si>
  <si>
    <t>Rashodi za dodatna ulaganja na nefinancijskoj imovini</t>
  </si>
  <si>
    <t>Dodatna ulaganja na građevinskim objektima</t>
  </si>
  <si>
    <t>RAČUN ZADUŽIVANJA/FINANCIRANJA</t>
  </si>
  <si>
    <t>5.</t>
  </si>
  <si>
    <t>izdaci za financijsku imovinu i otplatu zajmova</t>
  </si>
  <si>
    <t>Otplata glavnice kratkor. Kredita</t>
  </si>
  <si>
    <t xml:space="preserve">OPĆI DIO </t>
  </si>
  <si>
    <t>Proračun sastoji se od:</t>
  </si>
  <si>
    <t>VRSTA RASHODA / IZDATAKA</t>
  </si>
  <si>
    <t/>
  </si>
  <si>
    <t>UKUPNO RASHODI / IZDACI</t>
  </si>
  <si>
    <t>Razdjel</t>
  </si>
  <si>
    <t>JEDINSTVENI UPRAVNI ODJEL</t>
  </si>
  <si>
    <t>Glava</t>
  </si>
  <si>
    <t>PREDSTAVNIČKO TIJELO</t>
  </si>
  <si>
    <t>Program</t>
  </si>
  <si>
    <t>A01 100</t>
  </si>
  <si>
    <t>JAVNA UPRAVA I ADMINISTRACIJA</t>
  </si>
  <si>
    <t>Aktivnost</t>
  </si>
  <si>
    <t>A100003</t>
  </si>
  <si>
    <t>Rashodi za rad predstavničkih tijela</t>
  </si>
  <si>
    <t>Izvor</t>
  </si>
  <si>
    <t>OPĆI PRIHODI I PRIMICI</t>
  </si>
  <si>
    <t>Naknade za rad predstavničkih tijela i izvršnih tijela(povjerenstva i sl)</t>
  </si>
  <si>
    <t xml:space="preserve">Reprezentacija </t>
  </si>
  <si>
    <t>IZVRŠNO TIJELO I ADMINISTRACIJA</t>
  </si>
  <si>
    <t>A100001</t>
  </si>
  <si>
    <t>Rashodi za zaposlene u administraciji</t>
  </si>
  <si>
    <t>Plaće za redovan rad</t>
  </si>
  <si>
    <t xml:space="preserve">Doprinosi na plaće </t>
  </si>
  <si>
    <t>Naknade za prijevoz</t>
  </si>
  <si>
    <t>A10 100</t>
  </si>
  <si>
    <t>A100002</t>
  </si>
  <si>
    <t>Zajednički mat.rashodi uprave i administracije</t>
  </si>
  <si>
    <t>Službena putovanja</t>
  </si>
  <si>
    <t>Stručno usavršavanje zaposlenika</t>
  </si>
  <si>
    <t>Uredski materijal i ostali materijalni rashodi</t>
  </si>
  <si>
    <t>Energija</t>
  </si>
  <si>
    <t>Materijal i dijelovi za tekuće i investicijsko održavanje</t>
  </si>
  <si>
    <t>Sitni iventar i auto gume</t>
  </si>
  <si>
    <t>Usluge telefona, pošte i prijevoza</t>
  </si>
  <si>
    <t>Usluge tekućeg i investicijskog održavanja</t>
  </si>
  <si>
    <t>Usluge promidžbe i informiranja</t>
  </si>
  <si>
    <t>Komunalne usluge</t>
  </si>
  <si>
    <t>Odvjetničke usluge</t>
  </si>
  <si>
    <t>Geodetsko-katastarske usluge</t>
  </si>
  <si>
    <t xml:space="preserve">Intelektualne i osobe usluge </t>
  </si>
  <si>
    <t>Računalne usluge</t>
  </si>
  <si>
    <t>Ostale usluge (registracije,tiskarske, uvezivanje)</t>
  </si>
  <si>
    <t>Premije osiguranja (prijevoz.sredstava, zaposlenika i sl.</t>
  </si>
  <si>
    <t>Reprezentacija</t>
  </si>
  <si>
    <t>Kamate na primljene zajmove</t>
  </si>
  <si>
    <t>Bankarske usluge i usluge platnog prometa</t>
  </si>
  <si>
    <t>KOMUNALNE DJELATNOSTI</t>
  </si>
  <si>
    <t>A10 101</t>
  </si>
  <si>
    <t>Održavanje komunalne infrastrukture</t>
  </si>
  <si>
    <t>A100004</t>
  </si>
  <si>
    <t>Javna rasvjeta</t>
  </si>
  <si>
    <t>Energija za javnu rasvjetu</t>
  </si>
  <si>
    <t>Usluge tekućeg održavanja javne rasvjete</t>
  </si>
  <si>
    <t>A100005</t>
  </si>
  <si>
    <t>Deratizacija i dezinsekcija</t>
  </si>
  <si>
    <t xml:space="preserve">Čišćenje snijega </t>
  </si>
  <si>
    <t>SOCIJALNA SKRB</t>
  </si>
  <si>
    <t xml:space="preserve">A10 102 </t>
  </si>
  <si>
    <t>NAKNADE GRAĐANIMA I KUĆANSTVIMA U NOVCU</t>
  </si>
  <si>
    <t>A100006</t>
  </si>
  <si>
    <t>Tekuće pomoći</t>
  </si>
  <si>
    <t>Ostale naknade kućanstvima</t>
  </si>
  <si>
    <t>ŠKOLSTVO</t>
  </si>
  <si>
    <t>A100007</t>
  </si>
  <si>
    <t>Sufinanciranje cijene prijevoza</t>
  </si>
  <si>
    <t xml:space="preserve">Pomoć učenicima i studentima </t>
  </si>
  <si>
    <t xml:space="preserve">SUBVENCIJE </t>
  </si>
  <si>
    <t>A10103</t>
  </si>
  <si>
    <t>SUBVENCIJE</t>
  </si>
  <si>
    <t>A100008</t>
  </si>
  <si>
    <t xml:space="preserve">SUBVENCIJE KOMUNALNOM DRUŠTVU </t>
  </si>
  <si>
    <t>A100009</t>
  </si>
  <si>
    <t>SUBVENCIJE ZA RAZVOJ PODUZETNIŠTVA</t>
  </si>
  <si>
    <t>TEKUĆE DONACIJE</t>
  </si>
  <si>
    <t>A10  104</t>
  </si>
  <si>
    <t>SPORTSKA DRUŠTVA</t>
  </si>
  <si>
    <t>A1000010</t>
  </si>
  <si>
    <t>Manifestacije i sportska zbivanja</t>
  </si>
  <si>
    <t>A10 105</t>
  </si>
  <si>
    <t>NEPROFITNE OGRANIZACIJE</t>
  </si>
  <si>
    <t>A1000011</t>
  </si>
  <si>
    <t>Tekuće donacije neprofitnim organizacijama</t>
  </si>
  <si>
    <t>A1000012</t>
  </si>
  <si>
    <t xml:space="preserve">Tekuće donacije političkim strankama </t>
  </si>
  <si>
    <t>Financiranje političkih stranaka</t>
  </si>
  <si>
    <t xml:space="preserve">ZAŠTITA I SPAŠAVANJE </t>
  </si>
  <si>
    <t>A10 106</t>
  </si>
  <si>
    <t>Protupožarna i civilna zaštita</t>
  </si>
  <si>
    <t>A1000013</t>
  </si>
  <si>
    <t>Rashodi za protupožarnu i civilnu zaštitu</t>
  </si>
  <si>
    <t>Tekuće pomoći za DVD Kijevo</t>
  </si>
  <si>
    <t>rashodi poslovanja</t>
  </si>
  <si>
    <t>Tekuća pomoć za gorsku službu spašavanja</t>
  </si>
  <si>
    <t>Tekuće pomoći za civilnu zaštitu</t>
  </si>
  <si>
    <t>K1009</t>
  </si>
  <si>
    <t>KAPITALNA ULAGANJA</t>
  </si>
  <si>
    <t>K10 107</t>
  </si>
  <si>
    <t>GRADNJA I NABAVA DUGOTRAJNE IMOVINE</t>
  </si>
  <si>
    <t>K10001</t>
  </si>
  <si>
    <t xml:space="preserve">Proizvedena dugotrajna imovina- građevinski objekt </t>
  </si>
  <si>
    <t>Planinarski dom</t>
  </si>
  <si>
    <t>K10002</t>
  </si>
  <si>
    <t xml:space="preserve">Postrojenja i oprema </t>
  </si>
  <si>
    <t>K10003</t>
  </si>
  <si>
    <t>Dodatna ulaganja na nefinacijskoj imovini</t>
  </si>
  <si>
    <t>Modernizacija lokalnih prometnice</t>
  </si>
  <si>
    <t>Uređenje javnih površina u općini Kijevo</t>
  </si>
  <si>
    <t>Modernizacija javne rasvjete</t>
  </si>
  <si>
    <t>Turistička signalizacija</t>
  </si>
  <si>
    <t>A1010</t>
  </si>
  <si>
    <t>FINANCIJSKA IMOVINA</t>
  </si>
  <si>
    <t>A10107</t>
  </si>
  <si>
    <t>IZDACI ZA FINANC.IMOVINU I OTPLATU ZAJMOVA</t>
  </si>
  <si>
    <t>A1000014</t>
  </si>
  <si>
    <t>Izdaci za otplatu glavnice primljenih kredtia i zajmova</t>
  </si>
  <si>
    <t>Izdaci za financijski imovinu i otplate zajmova</t>
  </si>
  <si>
    <t>Otplata glavnice primljenih zajmova - kratkoročnih</t>
  </si>
  <si>
    <t>OPĆINA KIJEVO</t>
  </si>
  <si>
    <t>OPĆINSKO VIJEĆE</t>
  </si>
  <si>
    <t>Ostali prihodi</t>
  </si>
  <si>
    <t>Ostali nespom.financ.rashodi</t>
  </si>
  <si>
    <t xml:space="preserve">Stipendije učenicima i studentima </t>
  </si>
  <si>
    <t>Zakupnine i najamnine</t>
  </si>
  <si>
    <t>Zatezne kamate</t>
  </si>
  <si>
    <t xml:space="preserve">Uređenje novog groblja </t>
  </si>
  <si>
    <t xml:space="preserve">Primici od zaduživanja </t>
  </si>
  <si>
    <t>Primljeni krat.kred. od kred.instituc.</t>
  </si>
  <si>
    <t>Komunalne naknade</t>
  </si>
  <si>
    <t xml:space="preserve">Komunalni doprinosi </t>
  </si>
  <si>
    <t>Članarin, pristojbe, rashodi protokola</t>
  </si>
  <si>
    <t>Uređenje šetnice "Munić"</t>
  </si>
  <si>
    <t>PLAN</t>
  </si>
  <si>
    <t>OBILJEŽAVANJE DANA OPĆINE</t>
  </si>
  <si>
    <t xml:space="preserve">Zaštitna odjeća i obuća  </t>
  </si>
  <si>
    <t>Uređenje  Doma kulture</t>
  </si>
  <si>
    <t xml:space="preserve">Tekuće pomoći sporskim društvima </t>
  </si>
  <si>
    <t>Tekuće donacije u novcu</t>
  </si>
  <si>
    <t>Prihodi od prodaje proizvoda i pruženih usluga i prihodi od donacija</t>
  </si>
  <si>
    <t>Prihodi od prodaje proizvoda i usluga</t>
  </si>
  <si>
    <t>Prihodi od prodaje grobnica</t>
  </si>
  <si>
    <t>Otplata glavnice primlj. Zajm.od dr. razina vlasti</t>
  </si>
  <si>
    <t>2025 (€)</t>
  </si>
  <si>
    <t xml:space="preserve">PROGRAM ZAŽELI - III faza </t>
  </si>
  <si>
    <t xml:space="preserve">Održavanje cestai </t>
  </si>
  <si>
    <t>Održavanje javnihpovršina</t>
  </si>
  <si>
    <t>Održavanje  groblja</t>
  </si>
  <si>
    <t>PRORAČUN</t>
  </si>
  <si>
    <t>UKUPNO PRIHODA</t>
  </si>
  <si>
    <t xml:space="preserve">UKUPNO RASHODA </t>
  </si>
  <si>
    <t>A) SAŽETAK RAČUNA PRIHODA I RASHODA</t>
  </si>
  <si>
    <t>Primici od finan imovine i zaduživanja</t>
  </si>
  <si>
    <t xml:space="preserve">Izdaci za finan.imovinu i otplatu zajmova  </t>
  </si>
  <si>
    <t xml:space="preserve">Neto financiranje </t>
  </si>
  <si>
    <t xml:space="preserve">B) SAŽETAK RAČUNA FINANCIRANJA </t>
  </si>
  <si>
    <t xml:space="preserve">C) PRENESENI VIŠAK/MANJAK I VIŠEGODIŠNJI PLAN URAVNOTEŽENJA </t>
  </si>
  <si>
    <t>UKUPAN DONOS VIŠKA/MANJKA IZ PRETH.GODINA</t>
  </si>
  <si>
    <t xml:space="preserve">VIŠAK/MANJAK+NETO FINANCIRANJE + RASPOLOŽIVA SREDSTVA IZ PRETHODNE(IH) GODINA </t>
  </si>
  <si>
    <t>Prihodi i  primici te rashodi  izdaci utvrđuju se u Računu prihoda i rashoda Proračuna kako slijedi:</t>
  </si>
  <si>
    <t>Račun</t>
  </si>
  <si>
    <t>OPIS</t>
  </si>
  <si>
    <t xml:space="preserve">Opci prihodi i primici </t>
  </si>
  <si>
    <t>Izvor:</t>
  </si>
  <si>
    <t>Pomoći</t>
  </si>
  <si>
    <t xml:space="preserve">Izvor: </t>
  </si>
  <si>
    <t>Opći prihodi i primici</t>
  </si>
  <si>
    <t xml:space="preserve">Izvor </t>
  </si>
  <si>
    <t>ostali prihodi po posebnim propisima</t>
  </si>
  <si>
    <t xml:space="preserve">Prihodi od nef.imovine </t>
  </si>
  <si>
    <t>vlastiti prihodi</t>
  </si>
  <si>
    <t xml:space="preserve">Donacije </t>
  </si>
  <si>
    <t>Vlastiti prihodi</t>
  </si>
  <si>
    <t>prihod od prodaje nef.imovine u vl. JLPRS</t>
  </si>
  <si>
    <t>Namjenski primici od zaduživanja</t>
  </si>
  <si>
    <t>I.OPĆI DIO A- RAČUN PRIHODA I RASHODA (RASHOODI PREMA FUNKCIJSKOJ KLASIFIKACIJI)</t>
  </si>
  <si>
    <t>I.OPĆI DIO A- RAČUN PRIHODA I RASHODA (PRIHODI POSLOVANJA)</t>
  </si>
  <si>
    <t>I.OPĆI DIO A- RAČUN PRIHODA I RASHODA (RASHODI POSLOVANJA)</t>
  </si>
  <si>
    <t>011 Izvršna i zakonodavna tijela, financijski i fiskalni poslovi, vanjski poslovi</t>
  </si>
  <si>
    <t>013 Opće usluge</t>
  </si>
  <si>
    <t>01 Opće javne usluge</t>
  </si>
  <si>
    <t>03</t>
  </si>
  <si>
    <t>Javni red i sigurnost</t>
  </si>
  <si>
    <t>032 Usluge proptupožarne zaštzite</t>
  </si>
  <si>
    <t>04</t>
  </si>
  <si>
    <t>042, Poljoprivreda, šumarstvo, ribarstvo i lov</t>
  </si>
  <si>
    <t>05</t>
  </si>
  <si>
    <t>050</t>
  </si>
  <si>
    <t>051</t>
  </si>
  <si>
    <t>Gospodarenje otpadom</t>
  </si>
  <si>
    <t>06</t>
  </si>
  <si>
    <t>usluge unapređenja stanovanja i zajednice</t>
  </si>
  <si>
    <t>060</t>
  </si>
  <si>
    <t>061</t>
  </si>
  <si>
    <t>062</t>
  </si>
  <si>
    <t>064</t>
  </si>
  <si>
    <t>Ulična rasvjeta</t>
  </si>
  <si>
    <t>066</t>
  </si>
  <si>
    <t>07</t>
  </si>
  <si>
    <t>Zdravstvo</t>
  </si>
  <si>
    <t>074</t>
  </si>
  <si>
    <t>Služba javnog zdravstva</t>
  </si>
  <si>
    <t>08</t>
  </si>
  <si>
    <t>Rekreacija, kultura i religija</t>
  </si>
  <si>
    <t>080</t>
  </si>
  <si>
    <t>081</t>
  </si>
  <si>
    <t>Služba rekreacije i sporta</t>
  </si>
  <si>
    <t>082</t>
  </si>
  <si>
    <t>Služba kulture</t>
  </si>
  <si>
    <t>09</t>
  </si>
  <si>
    <t>Obrazovanje</t>
  </si>
  <si>
    <t>091</t>
  </si>
  <si>
    <t>Obrazovanje koje se ne definira po stupnju</t>
  </si>
  <si>
    <t>095</t>
  </si>
  <si>
    <t>10</t>
  </si>
  <si>
    <t>Socijalna zaštita</t>
  </si>
  <si>
    <t>107</t>
  </si>
  <si>
    <t xml:space="preserve">UKUPNO: </t>
  </si>
  <si>
    <t>korisnicima u Posebnom dijelu Proračuna kako slijedi</t>
  </si>
  <si>
    <t>II. POSEBNI DIO PRORAČUN</t>
  </si>
  <si>
    <t xml:space="preserve">Članak 3. </t>
  </si>
  <si>
    <t>POSEBNI DIO</t>
  </si>
  <si>
    <t>Izvor 11.</t>
  </si>
  <si>
    <t>OST.PRIHODI PO POSEBNIM PROPISIMA</t>
  </si>
  <si>
    <t>Izvor 51.</t>
  </si>
  <si>
    <t xml:space="preserve">Izvor 51. </t>
  </si>
  <si>
    <t>POMOĆI</t>
  </si>
  <si>
    <t>Izvor  11.</t>
  </si>
  <si>
    <t>Pomoći iz proračuna sred. EU</t>
  </si>
  <si>
    <t xml:space="preserve">Proračun </t>
  </si>
  <si>
    <t>Proračun</t>
  </si>
  <si>
    <t>Primlj.zajmovi iz drž.proračuna</t>
  </si>
  <si>
    <t>Pomoći kućanstvima - paketi</t>
  </si>
  <si>
    <t>Predškolsko i osnovno obrazovane</t>
  </si>
  <si>
    <t>VLASTITI PRIHODI</t>
  </si>
  <si>
    <t>PRIHODO OD PRODAJE NEF.IMOVINE</t>
  </si>
  <si>
    <t xml:space="preserve">Socijalna pomoć stanov. koje nije obuhvaćeno redovnim soc.mjerama </t>
  </si>
  <si>
    <t xml:space="preserve">Rashodi vezani za stanovnaje i kom. pogodnosti koji nisu drugdje svrstani </t>
  </si>
  <si>
    <t>Razvoj zajednice</t>
  </si>
  <si>
    <t>Razvoj stanovanja</t>
  </si>
  <si>
    <t>Usluge unapređenja stanovanja i zajednice</t>
  </si>
  <si>
    <t>Zaštita okoliša</t>
  </si>
  <si>
    <t>Ekonomski poslovi</t>
  </si>
  <si>
    <t>Subvencija poljoprivrednicima i obrtnicima</t>
  </si>
  <si>
    <t>Subvencija za razvoj  trgov.društava</t>
  </si>
  <si>
    <t>Ostali prihodi po posebnim propisima</t>
  </si>
  <si>
    <t>KOMUNALNA DJELATNOST</t>
  </si>
  <si>
    <t>Uređenjeboćališta</t>
  </si>
  <si>
    <t>Izvor 51</t>
  </si>
  <si>
    <t xml:space="preserve">POMOĆI </t>
  </si>
  <si>
    <t>Izvor 42.</t>
  </si>
  <si>
    <t xml:space="preserve">Izvor 41. </t>
  </si>
  <si>
    <t xml:space="preserve"> Proračun 2025 (€)</t>
  </si>
  <si>
    <t>Ulaganje u računalne programe</t>
  </si>
  <si>
    <t>Sanacija stare škole Validžići- Lovački dom</t>
  </si>
  <si>
    <t xml:space="preserve">Sanacije utvrde Glavaš </t>
  </si>
  <si>
    <t>Otplata glavnice prim. Zajm.od drugih raz.vlasti</t>
  </si>
  <si>
    <t>Izvor 51:</t>
  </si>
  <si>
    <t>Izvor .</t>
  </si>
  <si>
    <t>OSTALI PRIHODI I PRIMICI</t>
  </si>
  <si>
    <t>VIŠAK/MANJAK POSLOVNE GODINE</t>
  </si>
  <si>
    <t xml:space="preserve">Izvor 41: </t>
  </si>
  <si>
    <t>Izvor 71.</t>
  </si>
  <si>
    <t xml:space="preserve">Izvor 81. </t>
  </si>
  <si>
    <t>PRORAČUNA  OPĆINE KIJEVO ZA 2025. GODINU</t>
  </si>
  <si>
    <t>OPĆI DIO PRORAČUNA - PRIHODI PREMA IZVORIMA FINANCIRANJA</t>
  </si>
  <si>
    <t>Broj i naziv naračuna</t>
  </si>
  <si>
    <t>Plan</t>
  </si>
  <si>
    <t>Opis</t>
  </si>
  <si>
    <t>1.</t>
  </si>
  <si>
    <t>1. Opći prihodi i primici</t>
  </si>
  <si>
    <t>11 Opći prihodi i primici</t>
  </si>
  <si>
    <t>3 Vlastiti prihodij</t>
  </si>
  <si>
    <t>31 Vlastiti prihodi</t>
  </si>
  <si>
    <t>4 Prihodi za posebne namjene</t>
  </si>
  <si>
    <t>41 Prihodi za posebne namjene</t>
  </si>
  <si>
    <t>42 ostali prihodi po pos.propisima</t>
  </si>
  <si>
    <t>5 Pomoći</t>
  </si>
  <si>
    <t>51 Pomoćii</t>
  </si>
  <si>
    <t>52 Pomoći</t>
  </si>
  <si>
    <t>6 Donacije</t>
  </si>
  <si>
    <t>61 Donacije od pravnih i fiz. Osoba</t>
  </si>
  <si>
    <t>7 Prihodi o nef.imov.i nadok.štete</t>
  </si>
  <si>
    <t xml:space="preserve">71 Prihodi od nef.inovime i nadok.štete </t>
  </si>
  <si>
    <t xml:space="preserve">72 Prihodi od prodaje nef.imovine u vl. RH </t>
  </si>
  <si>
    <t>OPĆI DIO PRORAČUNA - RASHODI PREMA IZVORIMA FINANCIRANJA</t>
  </si>
  <si>
    <t>2025.</t>
  </si>
  <si>
    <t>2.</t>
  </si>
  <si>
    <t>Pomoći - prijenos sred .EU</t>
  </si>
  <si>
    <t>Pomoći- prijenos sr. EU</t>
  </si>
  <si>
    <t xml:space="preserve">Izvor 52. </t>
  </si>
  <si>
    <t>Povećanje</t>
  </si>
  <si>
    <t>/smanjenje</t>
  </si>
  <si>
    <t>Izmjene i dopune</t>
  </si>
  <si>
    <t>Povećanje/</t>
  </si>
  <si>
    <t>smanjenje</t>
  </si>
  <si>
    <t>Smanjenje</t>
  </si>
  <si>
    <t>Izmjene i dopune Proračuna općine Kijevo za 2025. godinu  ( u daljnjem tekstu:</t>
  </si>
  <si>
    <t>Rashodi i izdaci  roračuna su iskazani prema organizacijskoj i programskoj klasifikaciji raspoređuju se po nosiocima</t>
  </si>
  <si>
    <t>povećanje/</t>
  </si>
  <si>
    <t xml:space="preserve">Ove Izmjene i dopune  proračuna stupaju na snagu prvog dana  od dana objave u "Službenom </t>
  </si>
  <si>
    <t>glasilu Općine Kijevo".</t>
  </si>
  <si>
    <t xml:space="preserve">Pomoći fisklanog izravnanja </t>
  </si>
  <si>
    <t>Prihodi od prodaje usluga</t>
  </si>
  <si>
    <t xml:space="preserve">Pomoći dane u inoz.i inutar op.pr. </t>
  </si>
  <si>
    <t>Pom.drugom pror- županija</t>
  </si>
  <si>
    <t>Pom.pror.kor.dr.,proračuna</t>
  </si>
  <si>
    <t>Tekuće pomoći- suf.vrtića</t>
  </si>
  <si>
    <t>Izdaci za udj. u gl.trg.društava</t>
  </si>
  <si>
    <t>Izdaci za udj. u glavnici. trg. društava</t>
  </si>
  <si>
    <t>naknade za rad povjerenstava (lok.Izbori)</t>
  </si>
  <si>
    <t xml:space="preserve">Pom.dane u inoz.i unutar op.proračuna </t>
  </si>
  <si>
    <t>Pomoći drug.proračunu - županija</t>
  </si>
  <si>
    <t>Tekuće pomoći - sufinanciranje vrtića</t>
  </si>
  <si>
    <t>Komunalna djelatnost</t>
  </si>
  <si>
    <t>VIŠAK/MANJAK - NETO FINANCIRANJA</t>
  </si>
  <si>
    <t>VIŠAK/MANJAK  TEK.GODINE KOJI ĆE SE RASPOREDITI /POKRITI</t>
  </si>
  <si>
    <t>Izvor 52.</t>
  </si>
  <si>
    <t>Izvor 31</t>
  </si>
  <si>
    <t>Izvor 31.</t>
  </si>
  <si>
    <t xml:space="preserve">VLASTITI PRIHODI </t>
  </si>
  <si>
    <t>IZMJENE I DOPUNE  PRORAČUNA ZA  2025. GODINU</t>
  </si>
  <si>
    <t xml:space="preserve">IZMJENE I DOPUNE PRORAČUNA OPĆINE KIJEVO ZA 2025. G. </t>
  </si>
  <si>
    <t xml:space="preserve">Izmjene i dopune </t>
  </si>
  <si>
    <t>2025.(€)</t>
  </si>
  <si>
    <t xml:space="preserve">Izmjene i </t>
  </si>
  <si>
    <t>dopune</t>
  </si>
  <si>
    <t xml:space="preserve">PRIJEDLOG IZMJENA I DOPUNA PRORAČUNA OPĆINE KIJEVO ZA 2025. </t>
  </si>
  <si>
    <t>Na temelju članka 42.Zakona o proračunu (Narodne novine br. 144/21 ) i članka 30. Statuta Općine Kijevo (''Službeno glasilo Općine kijevo br. 15/18, 18/28, 26/20, 32/21)</t>
  </si>
  <si>
    <t>Općinsko vijeće Općine Kijevo na svojoj 07. sjednici održanoj dana 16. PROSINCA 2025. godine, donosi</t>
  </si>
  <si>
    <t xml:space="preserve">IZMJENE I DOPUNE PRORAČUNA ZA 2025. </t>
  </si>
  <si>
    <t>IZMJENE I DOPUNE PRORAČUNA ZA 2025.</t>
  </si>
  <si>
    <t>IZMJENE I DOPUNE PRORAČUNA ZA 2025. GODINU</t>
  </si>
  <si>
    <t>KLASA: 400-06/25-01/01</t>
  </si>
  <si>
    <t>URBROJ: 2182-15-01-25-21</t>
  </si>
  <si>
    <t>Kijevo, 16. prosinca 2025.</t>
  </si>
  <si>
    <t>ZAMJENIK PREDSJEDNICE OPĆINSKOG VIJEĆA                                                 STIPE MALOČA, V.R.</t>
  </si>
  <si>
    <t xml:space="preserve">  IZMJENE I DOPUNE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</si>
</sst>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0"/>
      <name val="Arial"/>
      <family val="2"/>
      <charset val="238"/>
    </font>
    <font>
      <sz val="8"/>
      <color theme="0"/>
      <name val="Arial"/>
      <family val="2"/>
      <charset val="238"/>
    </font>
    <font>
      <b/>
      <sz val="15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9"/>
      <name val="Arial"/>
      <family val="2"/>
      <charset val="238"/>
    </font>
    <font>
      <sz val="9"/>
      <name val="Arial"/>
      <family val="2"/>
      <charset val="238"/>
    </font>
    <font>
      <b/>
      <sz val="9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b/>
      <sz val="7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4" tint="0.39997558519241921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b/>
      <sz val="9"/>
      <color rgb="FF00B0F0"/>
      <name val="Arial"/>
      <family val="2"/>
      <charset val="238"/>
    </font>
    <font>
      <b/>
      <sz val="9"/>
      <color rgb="FF0070C0"/>
      <name val="Arial"/>
      <family val="2"/>
      <charset val="238"/>
    </font>
    <font>
      <sz val="11"/>
      <color rgb="FF0070C0"/>
      <name val="Calibri"/>
      <family val="2"/>
      <charset val="238"/>
      <scheme val="minor"/>
    </font>
    <font>
      <b/>
      <sz val="9"/>
      <color rgb="FF002060"/>
      <name val="Arial"/>
      <family val="2"/>
      <charset val="238"/>
    </font>
    <font>
      <sz val="11"/>
      <color rgb="FF002060"/>
      <name val="Calibri"/>
      <family val="2"/>
      <charset val="238"/>
      <scheme val="minor"/>
    </font>
    <font>
      <b/>
      <sz val="8"/>
      <color theme="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b/>
      <sz val="8"/>
      <color theme="0" tint="-4.9989318521683403E-2"/>
      <name val="Arial"/>
      <family val="2"/>
      <charset val="238"/>
    </font>
    <font>
      <sz val="9"/>
      <color theme="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b/>
      <u/>
      <sz val="12"/>
      <name val="Arial"/>
      <family val="2"/>
      <charset val="238"/>
    </font>
    <font>
      <b/>
      <u/>
      <sz val="10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02">
    <xf numFmtId="0" fontId="0" fillId="0" borderId="0" xfId="0"/>
    <xf numFmtId="0" fontId="4" fillId="0" borderId="0" xfId="1" applyFont="1"/>
    <xf numFmtId="0" fontId="4" fillId="0" borderId="0" xfId="1" quotePrefix="1" applyFont="1"/>
    <xf numFmtId="0" fontId="4" fillId="0" borderId="0" xfId="1" applyFont="1" applyAlignment="1">
      <alignment horizontal="left" wrapText="1"/>
    </xf>
    <xf numFmtId="0" fontId="3" fillId="0" borderId="0" xfId="1" applyFont="1" applyAlignment="1">
      <alignment wrapText="1"/>
    </xf>
    <xf numFmtId="4" fontId="3" fillId="0" borderId="0" xfId="1" applyNumberFormat="1" applyFont="1" applyAlignment="1">
      <alignment wrapText="1"/>
    </xf>
    <xf numFmtId="0" fontId="3" fillId="0" borderId="0" xfId="1" applyFont="1" applyAlignment="1">
      <alignment horizontal="left" wrapText="1"/>
    </xf>
    <xf numFmtId="0" fontId="4" fillId="0" borderId="0" xfId="1" applyFont="1" applyAlignment="1">
      <alignment horizontal="right"/>
    </xf>
    <xf numFmtId="0" fontId="4" fillId="5" borderId="0" xfId="1" applyFont="1" applyFill="1" applyAlignment="1">
      <alignment horizontal="left" wrapText="1"/>
    </xf>
    <xf numFmtId="0" fontId="4" fillId="5" borderId="0" xfId="1" applyFont="1" applyFill="1" applyAlignment="1">
      <alignment wrapText="1"/>
    </xf>
    <xf numFmtId="4" fontId="4" fillId="5" borderId="0" xfId="1" applyNumberFormat="1" applyFont="1" applyFill="1" applyAlignment="1">
      <alignment wrapText="1"/>
    </xf>
    <xf numFmtId="0" fontId="4" fillId="6" borderId="0" xfId="1" applyFont="1" applyFill="1" applyAlignment="1">
      <alignment horizontal="left" wrapText="1"/>
    </xf>
    <xf numFmtId="0" fontId="4" fillId="6" borderId="0" xfId="1" applyFont="1" applyFill="1" applyAlignment="1">
      <alignment wrapText="1"/>
    </xf>
    <xf numFmtId="4" fontId="3" fillId="6" borderId="0" xfId="1" applyNumberFormat="1" applyFont="1" applyFill="1" applyAlignment="1">
      <alignment wrapText="1"/>
    </xf>
    <xf numFmtId="4" fontId="4" fillId="6" borderId="0" xfId="1" applyNumberFormat="1" applyFont="1" applyFill="1" applyAlignment="1">
      <alignment wrapText="1"/>
    </xf>
    <xf numFmtId="4" fontId="3" fillId="0" borderId="0" xfId="1" applyNumberFormat="1" applyFont="1" applyAlignment="1">
      <alignment horizontal="center" wrapText="1"/>
    </xf>
    <xf numFmtId="0" fontId="3" fillId="7" borderId="0" xfId="1" applyFont="1" applyFill="1"/>
    <xf numFmtId="0" fontId="3" fillId="6" borderId="0" xfId="1" applyFont="1" applyFill="1" applyAlignment="1">
      <alignment horizontal="left" wrapText="1"/>
    </xf>
    <xf numFmtId="0" fontId="3" fillId="6" borderId="0" xfId="1" applyFont="1" applyFill="1" applyAlignment="1">
      <alignment wrapText="1"/>
    </xf>
    <xf numFmtId="0" fontId="3" fillId="8" borderId="0" xfId="1" applyFont="1" applyFill="1" applyAlignment="1">
      <alignment horizontal="left" wrapText="1"/>
    </xf>
    <xf numFmtId="4" fontId="3" fillId="8" borderId="0" xfId="1" applyNumberFormat="1" applyFont="1" applyFill="1" applyAlignment="1">
      <alignment wrapText="1"/>
    </xf>
    <xf numFmtId="0" fontId="7" fillId="8" borderId="0" xfId="1" applyFont="1" applyFill="1" applyAlignment="1">
      <alignment wrapText="1"/>
    </xf>
    <xf numFmtId="4" fontId="3" fillId="6" borderId="0" xfId="1" applyNumberFormat="1" applyFont="1" applyFill="1" applyAlignment="1">
      <alignment horizontal="center" wrapText="1"/>
    </xf>
    <xf numFmtId="0" fontId="4" fillId="6" borderId="0" xfId="1" applyFont="1" applyFill="1"/>
    <xf numFmtId="0" fontId="8" fillId="0" borderId="0" xfId="0" applyFont="1"/>
    <xf numFmtId="0" fontId="9" fillId="2" borderId="0" xfId="0" applyFont="1" applyFill="1"/>
    <xf numFmtId="0" fontId="10" fillId="3" borderId="0" xfId="0" applyFont="1" applyFill="1" applyAlignment="1">
      <alignment wrapText="1"/>
    </xf>
    <xf numFmtId="0" fontId="10" fillId="3" borderId="0" xfId="0" quotePrefix="1" applyFont="1" applyFill="1" applyAlignment="1">
      <alignment wrapText="1"/>
    </xf>
    <xf numFmtId="4" fontId="10" fillId="3" borderId="0" xfId="0" applyNumberFormat="1" applyFont="1" applyFill="1"/>
    <xf numFmtId="0" fontId="10" fillId="4" borderId="0" xfId="0" applyFont="1" applyFill="1" applyAlignment="1">
      <alignment wrapText="1"/>
    </xf>
    <xf numFmtId="0" fontId="10" fillId="4" borderId="0" xfId="0" applyFont="1" applyFill="1" applyAlignment="1">
      <alignment horizontal="right" wrapText="1"/>
    </xf>
    <xf numFmtId="4" fontId="10" fillId="4" borderId="0" xfId="0" applyNumberFormat="1" applyFont="1" applyFill="1"/>
    <xf numFmtId="0" fontId="9" fillId="6" borderId="0" xfId="0" applyFont="1" applyFill="1" applyAlignment="1">
      <alignment wrapText="1"/>
    </xf>
    <xf numFmtId="0" fontId="9" fillId="6" borderId="0" xfId="0" applyFont="1" applyFill="1" applyAlignment="1">
      <alignment horizontal="left" wrapText="1"/>
    </xf>
    <xf numFmtId="4" fontId="9" fillId="6" borderId="0" xfId="0" applyNumberFormat="1" applyFont="1" applyFill="1" applyAlignment="1">
      <alignment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left" wrapText="1"/>
    </xf>
    <xf numFmtId="4" fontId="9" fillId="0" borderId="0" xfId="0" applyNumberFormat="1" applyFont="1" applyAlignment="1">
      <alignment wrapText="1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left" wrapText="1"/>
    </xf>
    <xf numFmtId="4" fontId="11" fillId="0" borderId="0" xfId="0" applyNumberFormat="1" applyFont="1" applyAlignment="1">
      <alignment wrapText="1"/>
    </xf>
    <xf numFmtId="0" fontId="9" fillId="6" borderId="0" xfId="0" applyFont="1" applyFill="1" applyAlignment="1">
      <alignment horizontal="right" wrapText="1"/>
    </xf>
    <xf numFmtId="4" fontId="9" fillId="6" borderId="0" xfId="0" applyNumberFormat="1" applyFont="1" applyFill="1"/>
    <xf numFmtId="0" fontId="12" fillId="8" borderId="0" xfId="0" applyFont="1" applyFill="1" applyAlignment="1">
      <alignment wrapText="1"/>
    </xf>
    <xf numFmtId="0" fontId="12" fillId="8" borderId="0" xfId="0" applyFont="1" applyFill="1" applyAlignment="1">
      <alignment horizontal="right" wrapText="1"/>
    </xf>
    <xf numFmtId="4" fontId="13" fillId="8" borderId="0" xfId="0" applyNumberFormat="1" applyFont="1" applyFill="1" applyAlignment="1">
      <alignment wrapText="1"/>
    </xf>
    <xf numFmtId="4" fontId="12" fillId="8" borderId="0" xfId="0" applyNumberFormat="1" applyFont="1" applyFill="1" applyAlignment="1">
      <alignment wrapText="1"/>
    </xf>
    <xf numFmtId="4" fontId="9" fillId="8" borderId="0" xfId="0" applyNumberFormat="1" applyFont="1" applyFill="1" applyAlignment="1">
      <alignment wrapText="1"/>
    </xf>
    <xf numFmtId="0" fontId="11" fillId="6" borderId="0" xfId="0" applyFont="1" applyFill="1" applyAlignment="1">
      <alignment wrapText="1"/>
    </xf>
    <xf numFmtId="4" fontId="11" fillId="6" borderId="0" xfId="0" applyNumberFormat="1" applyFont="1" applyFill="1" applyAlignment="1">
      <alignment wrapText="1"/>
    </xf>
    <xf numFmtId="0" fontId="0" fillId="0" borderId="0" xfId="0" applyAlignment="1">
      <alignment horizontal="center"/>
    </xf>
    <xf numFmtId="0" fontId="6" fillId="0" borderId="0" xfId="0" applyFont="1"/>
    <xf numFmtId="0" fontId="4" fillId="9" borderId="0" xfId="0" applyFont="1" applyFill="1" applyAlignment="1">
      <alignment wrapText="1"/>
    </xf>
    <xf numFmtId="0" fontId="14" fillId="9" borderId="0" xfId="0" applyFont="1" applyFill="1" applyAlignment="1">
      <alignment wrapText="1"/>
    </xf>
    <xf numFmtId="0" fontId="0" fillId="0" borderId="0" xfId="0" applyAlignment="1">
      <alignment horizontal="right"/>
    </xf>
    <xf numFmtId="4" fontId="0" fillId="0" borderId="0" xfId="0" applyNumberFormat="1"/>
    <xf numFmtId="0" fontId="15" fillId="0" borderId="0" xfId="0" applyFont="1" applyAlignment="1">
      <alignment horizontal="center"/>
    </xf>
    <xf numFmtId="0" fontId="16" fillId="0" borderId="0" xfId="0" applyFont="1"/>
    <xf numFmtId="0" fontId="17" fillId="0" borderId="0" xfId="0" applyFont="1"/>
    <xf numFmtId="0" fontId="15" fillId="0" borderId="0" xfId="0" applyFont="1"/>
    <xf numFmtId="0" fontId="0" fillId="6" borderId="0" xfId="0" applyFill="1"/>
    <xf numFmtId="0" fontId="0" fillId="12" borderId="0" xfId="0" applyFill="1"/>
    <xf numFmtId="0" fontId="0" fillId="11" borderId="0" xfId="0" applyFill="1"/>
    <xf numFmtId="0" fontId="10" fillId="8" borderId="0" xfId="0" applyFont="1" applyFill="1" applyAlignment="1">
      <alignment wrapText="1"/>
    </xf>
    <xf numFmtId="0" fontId="10" fillId="8" borderId="0" xfId="0" quotePrefix="1" applyFont="1" applyFill="1" applyAlignment="1">
      <alignment horizontal="right" wrapText="1"/>
    </xf>
    <xf numFmtId="4" fontId="10" fillId="8" borderId="0" xfId="0" applyNumberFormat="1" applyFont="1" applyFill="1"/>
    <xf numFmtId="0" fontId="0" fillId="8" borderId="0" xfId="0" applyFill="1"/>
    <xf numFmtId="0" fontId="10" fillId="10" borderId="0" xfId="0" applyFont="1" applyFill="1" applyAlignment="1">
      <alignment wrapText="1"/>
    </xf>
    <xf numFmtId="4" fontId="10" fillId="10" borderId="0" xfId="0" applyNumberFormat="1" applyFont="1" applyFill="1"/>
    <xf numFmtId="0" fontId="0" fillId="10" borderId="0" xfId="0" applyFill="1"/>
    <xf numFmtId="0" fontId="10" fillId="10" borderId="0" xfId="0" applyFont="1" applyFill="1" applyAlignment="1">
      <alignment horizontal="right" wrapText="1"/>
    </xf>
    <xf numFmtId="0" fontId="19" fillId="10" borderId="0" xfId="0" applyFont="1" applyFill="1"/>
    <xf numFmtId="0" fontId="4" fillId="13" borderId="0" xfId="0" applyFont="1" applyFill="1" applyAlignment="1">
      <alignment wrapText="1"/>
    </xf>
    <xf numFmtId="0" fontId="9" fillId="13" borderId="0" xfId="0" applyFont="1" applyFill="1" applyAlignment="1">
      <alignment horizontal="right" wrapText="1"/>
    </xf>
    <xf numFmtId="0" fontId="9" fillId="13" borderId="0" xfId="0" applyFont="1" applyFill="1" applyAlignment="1">
      <alignment wrapText="1"/>
    </xf>
    <xf numFmtId="4" fontId="9" fillId="13" borderId="0" xfId="0" applyNumberFormat="1" applyFont="1" applyFill="1"/>
    <xf numFmtId="0" fontId="0" fillId="13" borderId="0" xfId="0" applyFill="1"/>
    <xf numFmtId="0" fontId="14" fillId="13" borderId="0" xfId="0" applyFont="1" applyFill="1" applyAlignment="1">
      <alignment wrapText="1"/>
    </xf>
    <xf numFmtId="0" fontId="9" fillId="10" borderId="0" xfId="0" applyFont="1" applyFill="1" applyAlignment="1">
      <alignment horizontal="right" wrapText="1"/>
    </xf>
    <xf numFmtId="0" fontId="9" fillId="10" borderId="0" xfId="0" applyFont="1" applyFill="1" applyAlignment="1">
      <alignment wrapText="1"/>
    </xf>
    <xf numFmtId="4" fontId="9" fillId="10" borderId="0" xfId="0" applyNumberFormat="1" applyFont="1" applyFill="1"/>
    <xf numFmtId="4" fontId="11" fillId="13" borderId="0" xfId="0" applyNumberFormat="1" applyFont="1" applyFill="1" applyAlignment="1">
      <alignment wrapText="1"/>
    </xf>
    <xf numFmtId="4" fontId="9" fillId="13" borderId="0" xfId="0" applyNumberFormat="1" applyFont="1" applyFill="1" applyAlignment="1">
      <alignment wrapText="1"/>
    </xf>
    <xf numFmtId="0" fontId="20" fillId="13" borderId="0" xfId="0" applyFont="1" applyFill="1"/>
    <xf numFmtId="4" fontId="21" fillId="13" borderId="0" xfId="0" applyNumberFormat="1" applyFont="1" applyFill="1"/>
    <xf numFmtId="4" fontId="24" fillId="8" borderId="0" xfId="0" applyNumberFormat="1" applyFont="1" applyFill="1"/>
    <xf numFmtId="0" fontId="25" fillId="8" borderId="0" xfId="0" applyFont="1" applyFill="1"/>
    <xf numFmtId="4" fontId="22" fillId="8" borderId="0" xfId="0" applyNumberFormat="1" applyFont="1" applyFill="1"/>
    <xf numFmtId="0" fontId="23" fillId="8" borderId="0" xfId="0" applyFont="1" applyFill="1"/>
    <xf numFmtId="0" fontId="12" fillId="8" borderId="0" xfId="0" quotePrefix="1" applyFont="1" applyFill="1" applyAlignment="1">
      <alignment horizontal="right" wrapText="1"/>
    </xf>
    <xf numFmtId="4" fontId="4" fillId="13" borderId="0" xfId="0" applyNumberFormat="1" applyFont="1" applyFill="1"/>
    <xf numFmtId="4" fontId="14" fillId="13" borderId="0" xfId="0" applyNumberFormat="1" applyFont="1" applyFill="1"/>
    <xf numFmtId="4" fontId="9" fillId="13" borderId="0" xfId="0" applyNumberFormat="1" applyFont="1" applyFill="1" applyAlignment="1">
      <alignment horizontal="right"/>
    </xf>
    <xf numFmtId="0" fontId="10" fillId="8" borderId="0" xfId="0" applyFont="1" applyFill="1" applyAlignment="1">
      <alignment horizontal="right" wrapText="1"/>
    </xf>
    <xf numFmtId="0" fontId="5" fillId="8" borderId="0" xfId="0" applyFont="1" applyFill="1" applyAlignment="1">
      <alignment wrapText="1"/>
    </xf>
    <xf numFmtId="4" fontId="5" fillId="10" borderId="0" xfId="1" applyNumberFormat="1" applyFont="1" applyFill="1"/>
    <xf numFmtId="0" fontId="5" fillId="11" borderId="0" xfId="1" applyFont="1" applyFill="1"/>
    <xf numFmtId="4" fontId="5" fillId="11" borderId="0" xfId="1" applyNumberFormat="1" applyFont="1" applyFill="1"/>
    <xf numFmtId="0" fontId="5" fillId="10" borderId="0" xfId="1" applyFont="1" applyFill="1" applyAlignment="1">
      <alignment horizontal="left"/>
    </xf>
    <xf numFmtId="0" fontId="5" fillId="10" borderId="0" xfId="1" applyFont="1" applyFill="1"/>
    <xf numFmtId="0" fontId="4" fillId="14" borderId="0" xfId="1" applyFont="1" applyFill="1"/>
    <xf numFmtId="0" fontId="4" fillId="14" borderId="0" xfId="1" quotePrefix="1" applyFont="1" applyFill="1"/>
    <xf numFmtId="0" fontId="4" fillId="14" borderId="0" xfId="1" applyFont="1" applyFill="1" applyAlignment="1">
      <alignment horizontal="right"/>
    </xf>
    <xf numFmtId="0" fontId="26" fillId="14" borderId="0" xfId="1" applyFont="1" applyFill="1"/>
    <xf numFmtId="0" fontId="5" fillId="8" borderId="0" xfId="1" applyFont="1" applyFill="1" applyAlignment="1">
      <alignment horizontal="left"/>
    </xf>
    <xf numFmtId="0" fontId="5" fillId="8" borderId="0" xfId="1" applyFont="1" applyFill="1"/>
    <xf numFmtId="4" fontId="5" fillId="8" borderId="0" xfId="1" applyNumberFormat="1" applyFont="1" applyFill="1"/>
    <xf numFmtId="0" fontId="4" fillId="0" borderId="0" xfId="1" applyFont="1" applyAlignment="1">
      <alignment horizontal="center"/>
    </xf>
    <xf numFmtId="0" fontId="27" fillId="0" borderId="0" xfId="0" applyFont="1" applyAlignment="1">
      <alignment horizontal="center"/>
    </xf>
    <xf numFmtId="0" fontId="28" fillId="14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5" fillId="12" borderId="0" xfId="0" applyFont="1" applyFill="1" applyAlignment="1">
      <alignment horizontal="center"/>
    </xf>
    <xf numFmtId="4" fontId="3" fillId="0" borderId="0" xfId="1" applyNumberFormat="1" applyFont="1" applyAlignment="1">
      <alignment horizontal="right" wrapText="1"/>
    </xf>
    <xf numFmtId="4" fontId="30" fillId="13" borderId="0" xfId="0" applyNumberFormat="1" applyFont="1" applyFill="1"/>
    <xf numFmtId="4" fontId="12" fillId="8" borderId="0" xfId="0" applyNumberFormat="1" applyFont="1" applyFill="1"/>
    <xf numFmtId="0" fontId="3" fillId="0" borderId="0" xfId="1" applyFont="1"/>
    <xf numFmtId="4" fontId="0" fillId="6" borderId="0" xfId="0" applyNumberFormat="1" applyFill="1"/>
    <xf numFmtId="4" fontId="0" fillId="10" borderId="0" xfId="0" applyNumberFormat="1" applyFill="1"/>
    <xf numFmtId="4" fontId="18" fillId="8" borderId="0" xfId="0" applyNumberFormat="1" applyFont="1" applyFill="1"/>
    <xf numFmtId="4" fontId="18" fillId="11" borderId="0" xfId="0" applyNumberFormat="1" applyFont="1" applyFill="1"/>
    <xf numFmtId="4" fontId="7" fillId="8" borderId="0" xfId="1" applyNumberFormat="1" applyFont="1" applyFill="1" applyAlignment="1">
      <alignment wrapText="1"/>
    </xf>
    <xf numFmtId="4" fontId="0" fillId="8" borderId="0" xfId="0" applyNumberFormat="1" applyFill="1"/>
    <xf numFmtId="4" fontId="0" fillId="13" borderId="0" xfId="0" applyNumberFormat="1" applyFill="1"/>
    <xf numFmtId="4" fontId="20" fillId="13" borderId="0" xfId="0" applyNumberFormat="1" applyFont="1" applyFill="1"/>
    <xf numFmtId="4" fontId="23" fillId="8" borderId="0" xfId="0" applyNumberFormat="1" applyFont="1" applyFill="1"/>
    <xf numFmtId="4" fontId="25" fillId="8" borderId="0" xfId="0" applyNumberFormat="1" applyFont="1" applyFill="1"/>
    <xf numFmtId="0" fontId="18" fillId="10" borderId="0" xfId="0" applyFont="1" applyFill="1"/>
    <xf numFmtId="4" fontId="15" fillId="0" borderId="0" xfId="0" applyNumberFormat="1" applyFont="1"/>
    <xf numFmtId="0" fontId="0" fillId="0" borderId="0" xfId="0" applyAlignment="1">
      <alignment horizontal="left"/>
    </xf>
    <xf numFmtId="0" fontId="29" fillId="14" borderId="0" xfId="1" applyFont="1" applyFill="1" applyAlignment="1">
      <alignment horizontal="center"/>
    </xf>
    <xf numFmtId="0" fontId="26" fillId="14" borderId="0" xfId="1" quotePrefix="1" applyFont="1" applyFill="1"/>
    <xf numFmtId="0" fontId="26" fillId="14" borderId="0" xfId="1" applyFont="1" applyFill="1" applyAlignment="1">
      <alignment horizontal="right"/>
    </xf>
    <xf numFmtId="0" fontId="31" fillId="14" borderId="0" xfId="1" applyFont="1" applyFill="1" applyAlignment="1">
      <alignment horizontal="right"/>
    </xf>
    <xf numFmtId="0" fontId="14" fillId="6" borderId="0" xfId="0" applyFont="1" applyFill="1" applyAlignment="1">
      <alignment wrapText="1"/>
    </xf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 wrapText="1"/>
    </xf>
    <xf numFmtId="4" fontId="4" fillId="0" borderId="0" xfId="1" applyNumberFormat="1" applyFont="1" applyAlignment="1">
      <alignment horizontal="center" wrapText="1"/>
    </xf>
    <xf numFmtId="0" fontId="4" fillId="7" borderId="0" xfId="1" applyFont="1" applyFill="1" applyAlignment="1">
      <alignment horizontal="left" wrapText="1"/>
    </xf>
    <xf numFmtId="0" fontId="4" fillId="0" borderId="6" xfId="1" applyFont="1" applyBorder="1" applyAlignment="1">
      <alignment horizontal="left" wrapText="1"/>
    </xf>
    <xf numFmtId="0" fontId="4" fillId="0" borderId="7" xfId="1" applyFont="1" applyBorder="1" applyAlignment="1">
      <alignment wrapText="1"/>
    </xf>
    <xf numFmtId="4" fontId="4" fillId="0" borderId="7" xfId="1" applyNumberFormat="1" applyFont="1" applyBorder="1" applyAlignment="1">
      <alignment wrapText="1"/>
    </xf>
    <xf numFmtId="4" fontId="4" fillId="0" borderId="9" xfId="1" applyNumberFormat="1" applyFont="1" applyBorder="1" applyAlignment="1">
      <alignment wrapText="1"/>
    </xf>
    <xf numFmtId="4" fontId="0" fillId="0" borderId="9" xfId="0" applyNumberFormat="1" applyBorder="1"/>
    <xf numFmtId="0" fontId="4" fillId="0" borderId="1" xfId="1" applyFont="1" applyBorder="1" applyAlignment="1">
      <alignment horizontal="left" wrapText="1"/>
    </xf>
    <xf numFmtId="0" fontId="4" fillId="0" borderId="2" xfId="1" applyFont="1" applyBorder="1" applyAlignment="1">
      <alignment wrapText="1"/>
    </xf>
    <xf numFmtId="4" fontId="4" fillId="0" borderId="2" xfId="1" applyNumberFormat="1" applyFont="1" applyBorder="1" applyAlignment="1">
      <alignment wrapText="1"/>
    </xf>
    <xf numFmtId="4" fontId="4" fillId="0" borderId="3" xfId="1" applyNumberFormat="1" applyFont="1" applyBorder="1" applyAlignment="1">
      <alignment wrapText="1"/>
    </xf>
    <xf numFmtId="4" fontId="0" fillId="0" borderId="2" xfId="0" applyNumberFormat="1" applyBorder="1"/>
    <xf numFmtId="4" fontId="0" fillId="0" borderId="3" xfId="0" applyNumberFormat="1" applyBorder="1"/>
    <xf numFmtId="0" fontId="4" fillId="6" borderId="4" xfId="1" applyFont="1" applyFill="1" applyBorder="1" applyAlignment="1">
      <alignment horizontal="left" wrapText="1"/>
    </xf>
    <xf numFmtId="0" fontId="4" fillId="6" borderId="5" xfId="1" applyFont="1" applyFill="1" applyBorder="1" applyAlignment="1">
      <alignment wrapText="1"/>
    </xf>
    <xf numFmtId="4" fontId="4" fillId="6" borderId="5" xfId="1" applyNumberFormat="1" applyFont="1" applyFill="1" applyBorder="1" applyAlignment="1">
      <alignment wrapText="1"/>
    </xf>
    <xf numFmtId="4" fontId="0" fillId="6" borderId="5" xfId="0" applyNumberFormat="1" applyFill="1" applyBorder="1"/>
    <xf numFmtId="4" fontId="4" fillId="6" borderId="3" xfId="1" applyNumberFormat="1" applyFont="1" applyFill="1" applyBorder="1" applyAlignment="1">
      <alignment wrapText="1"/>
    </xf>
    <xf numFmtId="4" fontId="0" fillId="6" borderId="3" xfId="0" applyNumberFormat="1" applyFill="1" applyBorder="1"/>
    <xf numFmtId="0" fontId="4" fillId="5" borderId="4" xfId="1" applyFont="1" applyFill="1" applyBorder="1" applyAlignment="1">
      <alignment horizontal="left" wrapText="1"/>
    </xf>
    <xf numFmtId="0" fontId="4" fillId="5" borderId="5" xfId="1" applyFont="1" applyFill="1" applyBorder="1" applyAlignment="1">
      <alignment wrapText="1"/>
    </xf>
    <xf numFmtId="4" fontId="4" fillId="5" borderId="5" xfId="1" applyNumberFormat="1" applyFont="1" applyFill="1" applyBorder="1" applyAlignment="1">
      <alignment wrapText="1"/>
    </xf>
    <xf numFmtId="4" fontId="15" fillId="6" borderId="5" xfId="0" applyNumberFormat="1" applyFont="1" applyFill="1" applyBorder="1"/>
    <xf numFmtId="4" fontId="4" fillId="5" borderId="8" xfId="1" applyNumberFormat="1" applyFont="1" applyFill="1" applyBorder="1" applyAlignment="1">
      <alignment wrapText="1"/>
    </xf>
    <xf numFmtId="4" fontId="15" fillId="6" borderId="8" xfId="0" applyNumberFormat="1" applyFont="1" applyFill="1" applyBorder="1"/>
    <xf numFmtId="0" fontId="4" fillId="0" borderId="3" xfId="1" applyFont="1" applyBorder="1" applyAlignment="1">
      <alignment horizontal="left" wrapText="1"/>
    </xf>
    <xf numFmtId="4" fontId="4" fillId="0" borderId="10" xfId="1" applyNumberFormat="1" applyFont="1" applyBorder="1" applyAlignment="1">
      <alignment wrapText="1"/>
    </xf>
    <xf numFmtId="0" fontId="4" fillId="0" borderId="6" xfId="1" applyFont="1" applyBorder="1" applyAlignment="1">
      <alignment wrapText="1"/>
    </xf>
    <xf numFmtId="4" fontId="15" fillId="0" borderId="7" xfId="0" applyNumberFormat="1" applyFont="1" applyBorder="1"/>
    <xf numFmtId="4" fontId="15" fillId="0" borderId="9" xfId="0" applyNumberFormat="1" applyFont="1" applyBorder="1"/>
    <xf numFmtId="4" fontId="15" fillId="0" borderId="2" xfId="0" applyNumberFormat="1" applyFont="1" applyBorder="1"/>
    <xf numFmtId="4" fontId="15" fillId="0" borderId="3" xfId="0" applyNumberFormat="1" applyFont="1" applyBorder="1"/>
    <xf numFmtId="0" fontId="11" fillId="0" borderId="0" xfId="1" applyFont="1"/>
    <xf numFmtId="0" fontId="4" fillId="0" borderId="2" xfId="1" applyFont="1" applyBorder="1" applyAlignment="1">
      <alignment horizontal="left" wrapText="1"/>
    </xf>
    <xf numFmtId="0" fontId="4" fillId="5" borderId="5" xfId="1" applyFont="1" applyFill="1" applyBorder="1" applyAlignment="1">
      <alignment horizontal="left" wrapText="1"/>
    </xf>
    <xf numFmtId="0" fontId="4" fillId="0" borderId="7" xfId="1" applyFont="1" applyBorder="1" applyAlignment="1">
      <alignment horizontal="left" wrapText="1"/>
    </xf>
    <xf numFmtId="0" fontId="4" fillId="6" borderId="5" xfId="1" applyFont="1" applyFill="1" applyBorder="1" applyAlignment="1">
      <alignment horizontal="left" wrapText="1"/>
    </xf>
    <xf numFmtId="0" fontId="32" fillId="14" borderId="0" xfId="0" applyFont="1" applyFill="1" applyAlignment="1">
      <alignment horizontal="center"/>
    </xf>
    <xf numFmtId="0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1" fillId="0" borderId="0" xfId="1"/>
    <xf numFmtId="0" fontId="14" fillId="0" borderId="0" xfId="1" applyFont="1" applyAlignment="1">
      <alignment wrapText="1"/>
    </xf>
    <xf numFmtId="0" fontId="4" fillId="7" borderId="0" xfId="1" applyFont="1" applyFill="1"/>
    <xf numFmtId="0" fontId="16" fillId="0" borderId="7" xfId="0" applyFont="1" applyBorder="1"/>
    <xf numFmtId="0" fontId="4" fillId="6" borderId="0" xfId="0" applyFont="1" applyFill="1" applyAlignment="1">
      <alignment wrapText="1"/>
    </xf>
    <xf numFmtId="0" fontId="9" fillId="0" borderId="0" xfId="1" applyFont="1" applyAlignment="1">
      <alignment horizontal="center"/>
    </xf>
    <xf numFmtId="4" fontId="4" fillId="0" borderId="0" xfId="1" applyNumberFormat="1" applyFont="1" applyAlignment="1">
      <alignment horizontal="right" wrapText="1"/>
    </xf>
    <xf numFmtId="0" fontId="16" fillId="0" borderId="12" xfId="0" applyFont="1" applyBorder="1"/>
    <xf numFmtId="0" fontId="16" fillId="0" borderId="0" xfId="0" applyFont="1" applyAlignment="1">
      <alignment vertical="top"/>
    </xf>
    <xf numFmtId="49" fontId="16" fillId="0" borderId="12" xfId="0" applyNumberFormat="1" applyFont="1" applyBorder="1"/>
    <xf numFmtId="49" fontId="0" fillId="0" borderId="6" xfId="0" applyNumberFormat="1" applyBorder="1"/>
    <xf numFmtId="0" fontId="27" fillId="6" borderId="4" xfId="0" applyFont="1" applyFill="1" applyBorder="1"/>
    <xf numFmtId="0" fontId="6" fillId="6" borderId="5" xfId="1" applyFont="1" applyFill="1" applyBorder="1"/>
    <xf numFmtId="49" fontId="27" fillId="6" borderId="12" xfId="0" applyNumberFormat="1" applyFont="1" applyFill="1" applyBorder="1"/>
    <xf numFmtId="0" fontId="27" fillId="6" borderId="0" xfId="0" applyFont="1" applyFill="1"/>
    <xf numFmtId="0" fontId="16" fillId="6" borderId="0" xfId="0" applyFont="1" applyFill="1"/>
    <xf numFmtId="0" fontId="15" fillId="6" borderId="0" xfId="0" applyFont="1" applyFill="1"/>
    <xf numFmtId="0" fontId="2" fillId="0" borderId="0" xfId="1" applyFont="1"/>
    <xf numFmtId="49" fontId="16" fillId="6" borderId="12" xfId="0" applyNumberFormat="1" applyFont="1" applyFill="1" applyBorder="1"/>
    <xf numFmtId="4" fontId="16" fillId="0" borderId="0" xfId="0" applyNumberFormat="1" applyFont="1"/>
    <xf numFmtId="4" fontId="27" fillId="6" borderId="0" xfId="0" applyNumberFormat="1" applyFont="1" applyFill="1"/>
    <xf numFmtId="0" fontId="27" fillId="0" borderId="7" xfId="0" applyFont="1" applyBorder="1"/>
    <xf numFmtId="4" fontId="27" fillId="0" borderId="7" xfId="0" applyNumberFormat="1" applyFont="1" applyBorder="1"/>
    <xf numFmtId="4" fontId="33" fillId="6" borderId="5" xfId="1" applyNumberFormat="1" applyFont="1" applyFill="1" applyBorder="1"/>
    <xf numFmtId="4" fontId="15" fillId="6" borderId="0" xfId="0" applyNumberFormat="1" applyFont="1" applyFill="1"/>
    <xf numFmtId="4" fontId="15" fillId="13" borderId="0" xfId="0" applyNumberFormat="1" applyFont="1" applyFill="1"/>
    <xf numFmtId="0" fontId="15" fillId="13" borderId="0" xfId="0" applyFont="1" applyFill="1"/>
    <xf numFmtId="4" fontId="34" fillId="10" borderId="0" xfId="0" applyNumberFormat="1" applyFont="1" applyFill="1"/>
    <xf numFmtId="4" fontId="0" fillId="7" borderId="0" xfId="0" applyNumberFormat="1" applyFill="1"/>
    <xf numFmtId="4" fontId="0" fillId="6" borderId="11" xfId="0" applyNumberFormat="1" applyFill="1" applyBorder="1"/>
    <xf numFmtId="4" fontId="0" fillId="0" borderId="13" xfId="0" applyNumberFormat="1" applyBorder="1"/>
    <xf numFmtId="4" fontId="15" fillId="6" borderId="13" xfId="0" applyNumberFormat="1" applyFont="1" applyFill="1" applyBorder="1"/>
    <xf numFmtId="4" fontId="15" fillId="0" borderId="14" xfId="0" applyNumberFormat="1" applyFont="1" applyBorder="1"/>
    <xf numFmtId="4" fontId="16" fillId="6" borderId="0" xfId="0" applyNumberFormat="1" applyFont="1" applyFill="1"/>
    <xf numFmtId="4" fontId="0" fillId="6" borderId="13" xfId="0" applyNumberFormat="1" applyFill="1" applyBorder="1"/>
    <xf numFmtId="4" fontId="3" fillId="0" borderId="3" xfId="1" applyNumberFormat="1" applyFont="1" applyBorder="1" applyAlignment="1">
      <alignment wrapText="1"/>
    </xf>
    <xf numFmtId="4" fontId="3" fillId="0" borderId="9" xfId="1" applyNumberFormat="1" applyFont="1" applyBorder="1" applyAlignment="1">
      <alignment wrapText="1"/>
    </xf>
    <xf numFmtId="4" fontId="0" fillId="0" borderId="7" xfId="0" applyNumberFormat="1" applyBorder="1"/>
    <xf numFmtId="0" fontId="2" fillId="0" borderId="4" xfId="0" applyFont="1" applyBorder="1"/>
    <xf numFmtId="0" fontId="2" fillId="0" borderId="5" xfId="0" applyFont="1" applyBorder="1"/>
    <xf numFmtId="0" fontId="2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" xfId="0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5" fillId="0" borderId="12" xfId="0" applyFont="1" applyBorder="1"/>
    <xf numFmtId="0" fontId="36" fillId="0" borderId="0" xfId="0" applyFont="1"/>
    <xf numFmtId="4" fontId="2" fillId="0" borderId="15" xfId="0" applyNumberFormat="1" applyFont="1" applyBorder="1"/>
    <xf numFmtId="4" fontId="2" fillId="0" borderId="13" xfId="0" applyNumberFormat="1" applyFont="1" applyBorder="1"/>
    <xf numFmtId="0" fontId="36" fillId="0" borderId="6" xfId="0" applyFont="1" applyBorder="1"/>
    <xf numFmtId="0" fontId="36" fillId="0" borderId="7" xfId="0" applyFont="1" applyBorder="1"/>
    <xf numFmtId="4" fontId="0" fillId="0" borderId="14" xfId="0" applyNumberFormat="1" applyBorder="1"/>
    <xf numFmtId="0" fontId="36" fillId="0" borderId="4" xfId="0" applyFont="1" applyBorder="1"/>
    <xf numFmtId="0" fontId="36" fillId="0" borderId="5" xfId="0" applyFont="1" applyBorder="1"/>
    <xf numFmtId="4" fontId="2" fillId="0" borderId="11" xfId="0" applyNumberFormat="1" applyFont="1" applyBorder="1"/>
    <xf numFmtId="4" fontId="2" fillId="0" borderId="8" xfId="0" applyNumberFormat="1" applyFont="1" applyBorder="1"/>
    <xf numFmtId="0" fontId="0" fillId="0" borderId="9" xfId="0" applyBorder="1"/>
    <xf numFmtId="0" fontId="36" fillId="0" borderId="12" xfId="0" applyFont="1" applyBorder="1"/>
    <xf numFmtId="4" fontId="0" fillId="0" borderId="15" xfId="0" applyNumberFormat="1" applyBorder="1"/>
    <xf numFmtId="4" fontId="4" fillId="0" borderId="15" xfId="0" applyNumberFormat="1" applyFont="1" applyBorder="1"/>
    <xf numFmtId="0" fontId="37" fillId="0" borderId="12" xfId="0" applyFont="1" applyBorder="1"/>
    <xf numFmtId="0" fontId="38" fillId="0" borderId="0" xfId="0" applyFont="1"/>
    <xf numFmtId="4" fontId="39" fillId="0" borderId="9" xfId="0" applyNumberFormat="1" applyFont="1" applyBorder="1"/>
    <xf numFmtId="4" fontId="39" fillId="0" borderId="14" xfId="0" applyNumberFormat="1" applyFont="1" applyBorder="1"/>
    <xf numFmtId="0" fontId="36" fillId="0" borderId="8" xfId="0" applyFont="1" applyBorder="1"/>
    <xf numFmtId="4" fontId="4" fillId="0" borderId="9" xfId="0" applyNumberFormat="1" applyFont="1" applyBorder="1"/>
    <xf numFmtId="4" fontId="2" fillId="0" borderId="14" xfId="0" applyNumberFormat="1" applyFont="1" applyBorder="1"/>
    <xf numFmtId="4" fontId="2" fillId="0" borderId="9" xfId="0" applyNumberFormat="1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" fontId="27" fillId="0" borderId="0" xfId="0" applyNumberFormat="1" applyFont="1"/>
    <xf numFmtId="0" fontId="18" fillId="17" borderId="0" xfId="0" applyFont="1" applyFill="1"/>
    <xf numFmtId="0" fontId="18" fillId="14" borderId="0" xfId="0" applyFont="1" applyFill="1"/>
    <xf numFmtId="0" fontId="14" fillId="6" borderId="0" xfId="1" applyFont="1" applyFill="1"/>
    <xf numFmtId="4" fontId="15" fillId="10" borderId="0" xfId="0" applyNumberFormat="1" applyFont="1" applyFill="1"/>
    <xf numFmtId="4" fontId="15" fillId="15" borderId="0" xfId="0" applyNumberFormat="1" applyFont="1" applyFill="1"/>
    <xf numFmtId="0" fontId="4" fillId="0" borderId="2" xfId="1" applyFont="1" applyBorder="1" applyAlignment="1">
      <alignment horizontal="center" wrapText="1"/>
    </xf>
    <xf numFmtId="0" fontId="4" fillId="0" borderId="10" xfId="1" applyFont="1" applyBorder="1" applyAlignment="1">
      <alignment horizontal="center" wrapText="1"/>
    </xf>
    <xf numFmtId="0" fontId="4" fillId="0" borderId="0" xfId="0" applyFont="1" applyAlignment="1">
      <alignment wrapText="1"/>
    </xf>
    <xf numFmtId="4" fontId="15" fillId="0" borderId="8" xfId="0" applyNumberFormat="1" applyFont="1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11" xfId="0" applyBorder="1"/>
    <xf numFmtId="0" fontId="0" fillId="0" borderId="6" xfId="0" applyBorder="1"/>
    <xf numFmtId="0" fontId="0" fillId="0" borderId="7" xfId="0" applyBorder="1"/>
    <xf numFmtId="0" fontId="0" fillId="0" borderId="14" xfId="0" applyBorder="1"/>
    <xf numFmtId="0" fontId="0" fillId="0" borderId="10" xfId="0" applyBorder="1"/>
    <xf numFmtId="4" fontId="0" fillId="0" borderId="10" xfId="0" applyNumberFormat="1" applyBorder="1"/>
    <xf numFmtId="0" fontId="0" fillId="0" borderId="2" xfId="0" applyBorder="1"/>
    <xf numFmtId="0" fontId="0" fillId="6" borderId="12" xfId="0" applyFill="1" applyBorder="1"/>
    <xf numFmtId="0" fontId="0" fillId="6" borderId="13" xfId="0" applyFill="1" applyBorder="1"/>
    <xf numFmtId="4" fontId="0" fillId="6" borderId="10" xfId="0" applyNumberFormat="1" applyFill="1" applyBorder="1"/>
    <xf numFmtId="0" fontId="0" fillId="6" borderId="1" xfId="0" applyFill="1" applyBorder="1"/>
    <xf numFmtId="0" fontId="0" fillId="6" borderId="2" xfId="0" applyFill="1" applyBorder="1"/>
    <xf numFmtId="0" fontId="0" fillId="6" borderId="10" xfId="0" applyFill="1" applyBorder="1"/>
    <xf numFmtId="0" fontId="0" fillId="6" borderId="3" xfId="0" applyFill="1" applyBorder="1"/>
    <xf numFmtId="0" fontId="0" fillId="0" borderId="0" xfId="0" applyAlignment="1">
      <alignment horizontal="center" vertical="top"/>
    </xf>
    <xf numFmtId="0" fontId="3" fillId="0" borderId="0" xfId="1" applyFont="1"/>
    <xf numFmtId="0" fontId="4" fillId="7" borderId="2" xfId="1" applyFont="1" applyFill="1" applyBorder="1" applyAlignment="1">
      <alignment horizontal="center" wrapText="1"/>
    </xf>
    <xf numFmtId="0" fontId="4" fillId="0" borderId="1" xfId="1" applyFont="1" applyBorder="1" applyAlignment="1">
      <alignment horizontal="left" wrapText="1"/>
    </xf>
    <xf numFmtId="0" fontId="4" fillId="0" borderId="2" xfId="1" applyFont="1" applyBorder="1" applyAlignment="1">
      <alignment horizontal="left" wrapText="1"/>
    </xf>
    <xf numFmtId="0" fontId="4" fillId="0" borderId="10" xfId="1" applyFont="1" applyBorder="1" applyAlignment="1">
      <alignment horizontal="left" wrapText="1"/>
    </xf>
    <xf numFmtId="0" fontId="9" fillId="0" borderId="0" xfId="1" applyFont="1" applyAlignment="1">
      <alignment horizontal="center" vertical="center"/>
    </xf>
    <xf numFmtId="0" fontId="11" fillId="0" borderId="0" xfId="1" applyFont="1"/>
    <xf numFmtId="0" fontId="9" fillId="0" borderId="0" xfId="1" applyFont="1" applyAlignment="1">
      <alignment horizontal="center"/>
    </xf>
    <xf numFmtId="0" fontId="9" fillId="0" borderId="0" xfId="1" applyFont="1" applyAlignment="1">
      <alignment horizontal="left"/>
    </xf>
    <xf numFmtId="0" fontId="4" fillId="0" borderId="0" xfId="1" applyFont="1" applyAlignment="1">
      <alignment horizontal="left" wrapText="1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0" fontId="4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4" fillId="0" borderId="2" xfId="1" applyFont="1" applyBorder="1" applyAlignment="1">
      <alignment horizontal="center" wrapText="1"/>
    </xf>
    <xf numFmtId="0" fontId="4" fillId="0" borderId="10" xfId="1" applyFont="1" applyBorder="1" applyAlignment="1">
      <alignment horizontal="center" wrapText="1"/>
    </xf>
    <xf numFmtId="0" fontId="2" fillId="16" borderId="0" xfId="0" applyFont="1" applyFill="1" applyAlignment="1">
      <alignment horizontal="center"/>
    </xf>
    <xf numFmtId="0" fontId="15" fillId="16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 vertical="center" wrapText="1"/>
    </xf>
  </cellXfs>
  <cellStyles count="2">
    <cellStyle name="Normalno" xfId="0" builtinId="0"/>
    <cellStyle name="Obično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07"/>
  <sheetViews>
    <sheetView tabSelected="1" zoomScaleNormal="100" workbookViewId="0">
      <selection activeCell="Y25" sqref="Y24:Y25"/>
    </sheetView>
  </sheetViews>
  <sheetFormatPr defaultRowHeight="15" x14ac:dyDescent="0.25"/>
  <cols>
    <col min="1" max="1" width="7.140625" customWidth="1"/>
    <col min="2" max="3" width="5.42578125" customWidth="1"/>
    <col min="4" max="4" width="25.85546875" customWidth="1"/>
    <col min="5" max="5" width="5.42578125" customWidth="1"/>
    <col min="6" max="6" width="5.5703125" customWidth="1"/>
    <col min="7" max="7" width="19.85546875" customWidth="1"/>
    <col min="8" max="8" width="14.5703125" customWidth="1"/>
    <col min="9" max="9" width="13.85546875" customWidth="1"/>
    <col min="10" max="10" width="15.5703125" customWidth="1"/>
    <col min="12" max="12" width="10" customWidth="1"/>
  </cols>
  <sheetData>
    <row r="1" spans="2:12" x14ac:dyDescent="0.25">
      <c r="B1" s="115" t="s">
        <v>382</v>
      </c>
      <c r="C1" s="115"/>
      <c r="D1" s="115"/>
      <c r="E1" s="115"/>
      <c r="F1" s="115"/>
      <c r="G1" s="115"/>
      <c r="H1" s="115"/>
    </row>
    <row r="2" spans="2:12" x14ac:dyDescent="0.25">
      <c r="B2" s="115" t="s">
        <v>383</v>
      </c>
      <c r="C2" s="115"/>
      <c r="D2" s="115"/>
      <c r="E2" s="115"/>
      <c r="F2" s="115"/>
      <c r="G2" s="115"/>
      <c r="H2" s="115"/>
      <c r="I2" s="115"/>
      <c r="J2" s="115"/>
    </row>
    <row r="3" spans="2:12" x14ac:dyDescent="0.25">
      <c r="B3" s="290" t="s">
        <v>391</v>
      </c>
      <c r="C3" s="290"/>
      <c r="D3" s="291"/>
      <c r="E3" s="291"/>
      <c r="F3" s="291"/>
      <c r="G3" s="291"/>
      <c r="H3" s="291"/>
    </row>
    <row r="4" spans="2:12" x14ac:dyDescent="0.25">
      <c r="B4" s="290" t="s">
        <v>318</v>
      </c>
      <c r="C4" s="290"/>
      <c r="D4" s="290"/>
      <c r="E4" s="290"/>
      <c r="F4" s="290"/>
      <c r="G4" s="290"/>
      <c r="H4" s="290"/>
    </row>
    <row r="5" spans="2:12" x14ac:dyDescent="0.25">
      <c r="B5" s="292" t="s">
        <v>55</v>
      </c>
      <c r="C5" s="292"/>
      <c r="D5" s="292"/>
      <c r="E5" s="292"/>
      <c r="F5" s="292"/>
      <c r="G5" s="292"/>
      <c r="H5" s="292"/>
    </row>
    <row r="6" spans="2:12" x14ac:dyDescent="0.25">
      <c r="B6" s="290" t="s">
        <v>0</v>
      </c>
      <c r="C6" s="290"/>
      <c r="D6" s="290"/>
      <c r="E6" s="290"/>
      <c r="F6" s="290"/>
      <c r="G6" s="290"/>
      <c r="H6" s="290"/>
    </row>
    <row r="7" spans="2:12" x14ac:dyDescent="0.25">
      <c r="B7" s="280" t="s">
        <v>351</v>
      </c>
      <c r="C7" s="280"/>
      <c r="D7" s="280"/>
      <c r="E7" s="280"/>
      <c r="F7" s="280"/>
      <c r="G7" s="280"/>
      <c r="H7" s="280"/>
    </row>
    <row r="8" spans="2:12" x14ac:dyDescent="0.25">
      <c r="B8" s="280" t="s">
        <v>56</v>
      </c>
      <c r="C8" s="280"/>
      <c r="D8" s="280"/>
      <c r="E8" s="280"/>
      <c r="F8" s="280"/>
      <c r="G8" s="280"/>
      <c r="H8" s="280"/>
    </row>
    <row r="9" spans="2:12" x14ac:dyDescent="0.25">
      <c r="B9" s="134"/>
      <c r="C9" s="134"/>
      <c r="D9" s="134"/>
      <c r="E9" s="134"/>
      <c r="F9" s="134"/>
      <c r="G9" s="292" t="s">
        <v>205</v>
      </c>
      <c r="H9" s="292"/>
      <c r="I9" s="292"/>
      <c r="J9" s="292"/>
      <c r="K9" s="292"/>
      <c r="L9" s="292"/>
    </row>
    <row r="10" spans="2:12" x14ac:dyDescent="0.25">
      <c r="B10" s="1"/>
      <c r="C10" s="1"/>
      <c r="D10" s="1"/>
      <c r="E10" s="2"/>
      <c r="F10" s="2"/>
      <c r="G10" s="2"/>
      <c r="H10" s="107" t="s">
        <v>202</v>
      </c>
      <c r="I10" s="108" t="s">
        <v>348</v>
      </c>
      <c r="J10" s="108" t="s">
        <v>347</v>
      </c>
    </row>
    <row r="11" spans="2:12" x14ac:dyDescent="0.25">
      <c r="B11" s="1"/>
      <c r="C11" s="1"/>
      <c r="D11" s="1"/>
      <c r="E11" s="7"/>
      <c r="F11" s="7"/>
      <c r="G11" s="7"/>
      <c r="H11" s="107">
        <v>2025</v>
      </c>
      <c r="I11" s="108" t="s">
        <v>350</v>
      </c>
      <c r="J11" s="108">
        <v>2025</v>
      </c>
    </row>
    <row r="12" spans="2:12" x14ac:dyDescent="0.25">
      <c r="B12" s="155"/>
      <c r="C12" s="170"/>
      <c r="D12" s="156" t="s">
        <v>203</v>
      </c>
      <c r="E12" s="157"/>
      <c r="F12" s="157"/>
      <c r="G12" s="157"/>
      <c r="H12" s="159">
        <f>SUM(H13:H14)</f>
        <v>1483330</v>
      </c>
      <c r="I12" s="158">
        <f>SUM(I13:I14)</f>
        <v>-944502</v>
      </c>
      <c r="J12" s="160">
        <f>SUM(J13:J14)</f>
        <v>538828</v>
      </c>
    </row>
    <row r="13" spans="2:12" x14ac:dyDescent="0.25">
      <c r="B13" s="143"/>
      <c r="C13" s="169"/>
      <c r="D13" s="144" t="s">
        <v>1</v>
      </c>
      <c r="E13" s="145"/>
      <c r="F13" s="145"/>
      <c r="G13" s="145"/>
      <c r="H13" s="211">
        <v>1444330</v>
      </c>
      <c r="I13" s="147">
        <v>-905996</v>
      </c>
      <c r="J13" s="148">
        <v>538334</v>
      </c>
    </row>
    <row r="14" spans="2:12" ht="23.25" x14ac:dyDescent="0.25">
      <c r="B14" s="138"/>
      <c r="C14" s="171"/>
      <c r="D14" s="139" t="s">
        <v>2</v>
      </c>
      <c r="E14" s="140"/>
      <c r="F14" s="140"/>
      <c r="G14" s="140"/>
      <c r="H14" s="212">
        <v>39000</v>
      </c>
      <c r="I14" s="213">
        <v>-38506</v>
      </c>
      <c r="J14" s="142">
        <v>494</v>
      </c>
    </row>
    <row r="15" spans="2:12" x14ac:dyDescent="0.25">
      <c r="B15" s="149"/>
      <c r="C15" s="172"/>
      <c r="D15" s="150" t="s">
        <v>204</v>
      </c>
      <c r="E15" s="151"/>
      <c r="F15" s="151"/>
      <c r="G15" s="151"/>
      <c r="H15" s="153">
        <f>SUM(H16:H17)</f>
        <v>1453330</v>
      </c>
      <c r="I15" s="152">
        <f>SUM(I16:I17)</f>
        <v>-843818</v>
      </c>
      <c r="J15" s="154">
        <f>SUM(J16:J17)</f>
        <v>609512</v>
      </c>
    </row>
    <row r="16" spans="2:12" x14ac:dyDescent="0.25">
      <c r="B16" s="143"/>
      <c r="C16" s="169"/>
      <c r="D16" s="144" t="s">
        <v>3</v>
      </c>
      <c r="E16" s="145"/>
      <c r="F16" s="145"/>
      <c r="G16" s="145"/>
      <c r="H16" s="211">
        <v>570830</v>
      </c>
      <c r="I16" s="147">
        <v>-85480</v>
      </c>
      <c r="J16" s="148">
        <v>485350</v>
      </c>
    </row>
    <row r="17" spans="2:10" ht="23.25" x14ac:dyDescent="0.25">
      <c r="B17" s="143"/>
      <c r="C17" s="169"/>
      <c r="D17" s="144" t="s">
        <v>4</v>
      </c>
      <c r="E17" s="145"/>
      <c r="F17" s="145"/>
      <c r="G17" s="145"/>
      <c r="H17" s="211">
        <v>882500</v>
      </c>
      <c r="I17" s="147">
        <v>-758338</v>
      </c>
      <c r="J17" s="148">
        <v>124162</v>
      </c>
    </row>
    <row r="18" spans="2:10" ht="23.25" x14ac:dyDescent="0.25">
      <c r="B18" s="143"/>
      <c r="C18" s="169"/>
      <c r="D18" s="144" t="s">
        <v>314</v>
      </c>
      <c r="E18" s="145"/>
      <c r="F18" s="145"/>
      <c r="G18" s="145"/>
      <c r="H18" s="211">
        <f>SUM(H12-H15)</f>
        <v>30000</v>
      </c>
      <c r="I18" s="147">
        <f>SUM(I12-I15)</f>
        <v>-100684</v>
      </c>
      <c r="J18" s="148">
        <f>SUM(J12-J15)</f>
        <v>-70684</v>
      </c>
    </row>
    <row r="19" spans="2:10" ht="16.5" customHeight="1" x14ac:dyDescent="0.25">
      <c r="B19" s="3"/>
      <c r="C19" s="3"/>
      <c r="D19" s="135"/>
      <c r="E19" s="293" t="s">
        <v>209</v>
      </c>
      <c r="F19" s="293"/>
      <c r="G19" s="293"/>
      <c r="H19" s="136"/>
      <c r="I19" s="55"/>
      <c r="J19" s="55"/>
    </row>
    <row r="20" spans="2:10" ht="17.25" customHeight="1" x14ac:dyDescent="0.25">
      <c r="B20" s="161"/>
      <c r="C20" s="143"/>
      <c r="D20" s="282" t="s">
        <v>206</v>
      </c>
      <c r="E20" s="283"/>
      <c r="F20" s="283"/>
      <c r="G20" s="284"/>
      <c r="H20" s="162">
        <v>50000</v>
      </c>
      <c r="I20" s="148">
        <v>-10000</v>
      </c>
      <c r="J20" s="148">
        <v>40000</v>
      </c>
    </row>
    <row r="21" spans="2:10" ht="15" customHeight="1" x14ac:dyDescent="0.25">
      <c r="B21" s="161"/>
      <c r="C21" s="143"/>
      <c r="D21" s="282" t="s">
        <v>207</v>
      </c>
      <c r="E21" s="283"/>
      <c r="F21" s="283"/>
      <c r="G21" s="284"/>
      <c r="H21" s="162">
        <v>50000</v>
      </c>
      <c r="I21" s="148">
        <v>-25336</v>
      </c>
      <c r="J21" s="148">
        <v>14664</v>
      </c>
    </row>
    <row r="22" spans="2:10" x14ac:dyDescent="0.25">
      <c r="B22" s="161"/>
      <c r="C22" s="138"/>
      <c r="D22" s="163" t="s">
        <v>208</v>
      </c>
      <c r="E22" s="140"/>
      <c r="F22" s="140"/>
      <c r="G22" s="140"/>
      <c r="H22" s="146">
        <v>0</v>
      </c>
      <c r="I22" s="148"/>
      <c r="J22" s="148">
        <v>25336</v>
      </c>
    </row>
    <row r="23" spans="2:10" ht="21" customHeight="1" x14ac:dyDescent="0.25">
      <c r="B23" s="137"/>
      <c r="C23" s="137"/>
      <c r="D23" s="281" t="s">
        <v>210</v>
      </c>
      <c r="E23" s="281"/>
      <c r="F23" s="281"/>
      <c r="G23" s="281"/>
      <c r="H23" s="281"/>
      <c r="I23" s="281"/>
      <c r="J23" s="281"/>
    </row>
    <row r="24" spans="2:10" ht="19.5" customHeight="1" x14ac:dyDescent="0.25">
      <c r="B24" s="143"/>
      <c r="C24" s="169"/>
      <c r="D24" s="295" t="s">
        <v>211</v>
      </c>
      <c r="E24" s="295"/>
      <c r="F24" s="295"/>
      <c r="G24" s="296"/>
      <c r="H24" s="146">
        <v>-89248</v>
      </c>
      <c r="I24" s="166">
        <v>0</v>
      </c>
      <c r="J24" s="167">
        <v>-89248</v>
      </c>
    </row>
    <row r="25" spans="2:10" ht="24.75" customHeight="1" x14ac:dyDescent="0.25">
      <c r="B25" s="143"/>
      <c r="C25" s="169"/>
      <c r="D25" s="295" t="s">
        <v>370</v>
      </c>
      <c r="E25" s="295"/>
      <c r="F25" s="295"/>
      <c r="G25" s="296"/>
      <c r="H25" s="146">
        <v>30000</v>
      </c>
      <c r="I25" s="166">
        <v>-100684</v>
      </c>
      <c r="J25" s="167">
        <v>-70684</v>
      </c>
    </row>
    <row r="26" spans="2:10" ht="24.75" customHeight="1" x14ac:dyDescent="0.25">
      <c r="B26" s="138"/>
      <c r="C26" s="171"/>
      <c r="D26" s="257" t="s">
        <v>369</v>
      </c>
      <c r="E26" s="257"/>
      <c r="F26" s="257"/>
      <c r="G26" s="258"/>
      <c r="H26" s="141">
        <v>0</v>
      </c>
      <c r="I26" s="164">
        <v>25336</v>
      </c>
      <c r="J26" s="165">
        <v>25336</v>
      </c>
    </row>
    <row r="27" spans="2:10" ht="29.25" customHeight="1" x14ac:dyDescent="0.25">
      <c r="B27" s="138"/>
      <c r="C27" s="171"/>
      <c r="D27" s="295" t="s">
        <v>212</v>
      </c>
      <c r="E27" s="295"/>
      <c r="F27" s="295"/>
      <c r="G27" s="296"/>
      <c r="H27" s="141">
        <v>-59248</v>
      </c>
      <c r="I27" s="164"/>
      <c r="J27" s="165">
        <v>-134596</v>
      </c>
    </row>
    <row r="28" spans="2:10" ht="29.25" customHeight="1" x14ac:dyDescent="0.25">
      <c r="B28" s="3"/>
      <c r="C28" s="3"/>
      <c r="D28" s="135"/>
      <c r="E28" s="135"/>
      <c r="F28" s="135"/>
      <c r="G28" s="135"/>
      <c r="H28" s="175"/>
      <c r="I28" s="127"/>
      <c r="J28" s="127"/>
    </row>
    <row r="29" spans="2:10" x14ac:dyDescent="0.25">
      <c r="B29" s="294" t="s">
        <v>6</v>
      </c>
      <c r="C29" s="294"/>
      <c r="D29" s="294"/>
      <c r="E29" s="294"/>
      <c r="F29" s="294"/>
      <c r="G29" s="294"/>
      <c r="H29" s="294"/>
    </row>
    <row r="30" spans="2:10" x14ac:dyDescent="0.25">
      <c r="B30" s="286" t="s">
        <v>213</v>
      </c>
      <c r="C30" s="286"/>
      <c r="D30" s="286"/>
      <c r="E30" s="286"/>
      <c r="F30" s="286"/>
      <c r="G30" s="286"/>
      <c r="H30" s="286"/>
      <c r="I30" s="58"/>
      <c r="J30" s="58"/>
    </row>
    <row r="31" spans="2:10" x14ac:dyDescent="0.25">
      <c r="B31" s="168"/>
      <c r="C31" s="168"/>
      <c r="D31" s="168"/>
      <c r="E31" s="168"/>
      <c r="F31" s="168"/>
      <c r="G31" s="168"/>
      <c r="H31" s="168"/>
      <c r="I31" s="58"/>
      <c r="J31" s="58"/>
    </row>
    <row r="32" spans="2:10" x14ac:dyDescent="0.25">
      <c r="B32" s="168"/>
      <c r="C32" s="168"/>
      <c r="D32" s="168"/>
      <c r="E32" s="168"/>
      <c r="F32" s="168"/>
      <c r="G32" s="168"/>
      <c r="H32" s="168"/>
      <c r="I32" s="58"/>
      <c r="J32" s="58"/>
    </row>
    <row r="33" spans="2:10" x14ac:dyDescent="0.25">
      <c r="B33" s="285" t="s">
        <v>384</v>
      </c>
      <c r="C33" s="285"/>
      <c r="D33" s="285"/>
      <c r="E33" s="285"/>
      <c r="F33" s="285"/>
      <c r="G33" s="285"/>
      <c r="H33" s="285"/>
      <c r="I33" s="58"/>
      <c r="J33" s="58"/>
    </row>
    <row r="34" spans="2:10" x14ac:dyDescent="0.25">
      <c r="B34" s="287" t="s">
        <v>230</v>
      </c>
      <c r="C34" s="287"/>
      <c r="D34" s="287"/>
      <c r="E34" s="287"/>
      <c r="F34" s="287"/>
      <c r="G34" s="287"/>
      <c r="H34" s="287"/>
      <c r="I34" s="58"/>
      <c r="J34" s="58"/>
    </row>
    <row r="35" spans="2:10" x14ac:dyDescent="0.25">
      <c r="B35" s="103" t="s">
        <v>214</v>
      </c>
      <c r="C35" s="103" t="s">
        <v>70</v>
      </c>
      <c r="D35" s="100"/>
      <c r="E35" s="101"/>
      <c r="F35" s="130"/>
      <c r="G35" s="101"/>
      <c r="H35" s="101"/>
      <c r="I35" s="252" t="s">
        <v>348</v>
      </c>
      <c r="J35" s="253" t="s">
        <v>347</v>
      </c>
    </row>
    <row r="36" spans="2:10" x14ac:dyDescent="0.25">
      <c r="B36" s="103"/>
      <c r="C36" s="103"/>
      <c r="D36" s="103" t="s">
        <v>215</v>
      </c>
      <c r="E36" s="102"/>
      <c r="F36" s="131"/>
      <c r="G36" s="132"/>
      <c r="H36" s="129" t="s">
        <v>306</v>
      </c>
      <c r="I36" s="173" t="s">
        <v>349</v>
      </c>
      <c r="J36" s="109">
        <v>2025</v>
      </c>
    </row>
    <row r="37" spans="2:10" x14ac:dyDescent="0.25">
      <c r="B37" s="96" t="s">
        <v>9</v>
      </c>
      <c r="C37" s="96"/>
      <c r="D37" s="96"/>
      <c r="E37" s="96"/>
      <c r="F37" s="96"/>
      <c r="G37" s="96"/>
      <c r="H37" s="97">
        <f>SUM(H38+H71)</f>
        <v>1483330</v>
      </c>
      <c r="I37" s="119">
        <f>SUM(I38+I71)</f>
        <v>-944502</v>
      </c>
      <c r="J37" s="119">
        <f>SUM(J38+J71+J195)</f>
        <v>538828</v>
      </c>
    </row>
    <row r="38" spans="2:10" x14ac:dyDescent="0.25">
      <c r="B38" s="98">
        <v>6</v>
      </c>
      <c r="C38" s="98"/>
      <c r="D38" s="99" t="s">
        <v>1</v>
      </c>
      <c r="E38" s="95"/>
      <c r="F38" s="95"/>
      <c r="G38" s="95"/>
      <c r="H38" s="95">
        <f>SUM(H39+H44+H51+H55+H62+H67)</f>
        <v>1444330</v>
      </c>
      <c r="I38" s="117">
        <f>SUM(I39+I44+I51+I55+I62+I67)</f>
        <v>-905996</v>
      </c>
      <c r="J38" s="117">
        <f>SUM(J39+J44+J51+J55+J62+J67)</f>
        <v>538334</v>
      </c>
    </row>
    <row r="39" spans="2:10" x14ac:dyDescent="0.25">
      <c r="B39" s="8">
        <v>61</v>
      </c>
      <c r="C39" s="8"/>
      <c r="D39" s="9" t="s">
        <v>10</v>
      </c>
      <c r="E39" s="10"/>
      <c r="F39" s="10"/>
      <c r="G39" s="10"/>
      <c r="H39" s="10">
        <f>SUM(H40:H42)</f>
        <v>250000</v>
      </c>
      <c r="I39" s="116">
        <f>SUM(I40:I42)</f>
        <v>-144000</v>
      </c>
      <c r="J39" s="116">
        <f>SUM(J40:J42)</f>
        <v>106000</v>
      </c>
    </row>
    <row r="40" spans="2:10" x14ac:dyDescent="0.25">
      <c r="B40" s="6">
        <v>611</v>
      </c>
      <c r="C40" s="6"/>
      <c r="D40" s="4" t="s">
        <v>11</v>
      </c>
      <c r="E40" s="5"/>
      <c r="F40" s="5"/>
      <c r="G40" s="5"/>
      <c r="H40" s="5">
        <v>190000</v>
      </c>
      <c r="I40" s="55">
        <v>-100000</v>
      </c>
      <c r="J40" s="55">
        <v>90000</v>
      </c>
    </row>
    <row r="41" spans="2:10" x14ac:dyDescent="0.25">
      <c r="B41" s="6">
        <v>613</v>
      </c>
      <c r="C41" s="6"/>
      <c r="D41" s="4" t="s">
        <v>12</v>
      </c>
      <c r="E41" s="5"/>
      <c r="F41" s="5"/>
      <c r="G41" s="5"/>
      <c r="H41" s="5">
        <v>50000</v>
      </c>
      <c r="I41" s="55">
        <v>-35000</v>
      </c>
      <c r="J41" s="55">
        <v>15000</v>
      </c>
    </row>
    <row r="42" spans="2:10" x14ac:dyDescent="0.25">
      <c r="B42" s="6">
        <v>614</v>
      </c>
      <c r="C42" s="6"/>
      <c r="D42" s="4" t="s">
        <v>13</v>
      </c>
      <c r="E42" s="5"/>
      <c r="F42" s="5"/>
      <c r="G42" s="5"/>
      <c r="H42" s="112">
        <v>10000</v>
      </c>
      <c r="I42" s="55">
        <v>-9000</v>
      </c>
      <c r="J42" s="55">
        <v>1000</v>
      </c>
    </row>
    <row r="43" spans="2:10" x14ac:dyDescent="0.25">
      <c r="B43" s="3" t="s">
        <v>70</v>
      </c>
      <c r="C43" s="3">
        <v>11</v>
      </c>
      <c r="D43" s="174" t="s">
        <v>216</v>
      </c>
      <c r="E43" s="5"/>
      <c r="F43" s="5"/>
      <c r="G43" s="5"/>
      <c r="H43" s="182">
        <f>SUM(H40:H42)</f>
        <v>250000</v>
      </c>
      <c r="I43" s="127">
        <v>-144000</v>
      </c>
      <c r="J43" s="127">
        <v>106000</v>
      </c>
    </row>
    <row r="44" spans="2:10" x14ac:dyDescent="0.25">
      <c r="B44" s="8">
        <v>63</v>
      </c>
      <c r="C44" s="8"/>
      <c r="D44" s="9" t="s">
        <v>14</v>
      </c>
      <c r="E44" s="10"/>
      <c r="F44" s="10"/>
      <c r="G44" s="10"/>
      <c r="H44" s="10">
        <f>SUM(H45+H46+H48)</f>
        <v>1030000</v>
      </c>
      <c r="I44" s="116">
        <f>SUM(I45:I48)</f>
        <v>-627026</v>
      </c>
      <c r="J44" s="116">
        <f>SUM(J45:J48)</f>
        <v>402974</v>
      </c>
    </row>
    <row r="45" spans="2:10" x14ac:dyDescent="0.25">
      <c r="B45" s="6">
        <v>633</v>
      </c>
      <c r="C45" s="6"/>
      <c r="D45" s="4" t="s">
        <v>15</v>
      </c>
      <c r="E45" s="5"/>
      <c r="F45" s="5"/>
      <c r="G45" s="5"/>
      <c r="H45" s="5">
        <v>720000</v>
      </c>
      <c r="I45" s="55">
        <v>-580000</v>
      </c>
      <c r="J45" s="55">
        <v>140000</v>
      </c>
    </row>
    <row r="46" spans="2:10" ht="23.25" x14ac:dyDescent="0.25">
      <c r="B46" s="6">
        <v>634</v>
      </c>
      <c r="C46" s="6"/>
      <c r="D46" s="4" t="s">
        <v>16</v>
      </c>
      <c r="E46" s="5"/>
      <c r="F46" s="5"/>
      <c r="G46" s="5"/>
      <c r="H46" s="5">
        <v>30000</v>
      </c>
      <c r="I46" s="55">
        <v>-30000</v>
      </c>
      <c r="J46" s="55">
        <v>0</v>
      </c>
    </row>
    <row r="47" spans="2:10" x14ac:dyDescent="0.25">
      <c r="B47" s="6">
        <v>635</v>
      </c>
      <c r="C47" s="6"/>
      <c r="D47" s="4" t="s">
        <v>356</v>
      </c>
      <c r="E47" s="5"/>
      <c r="F47" s="5"/>
      <c r="G47" s="5"/>
      <c r="H47" s="5">
        <v>0</v>
      </c>
      <c r="I47" s="55">
        <v>48244</v>
      </c>
      <c r="J47" s="55">
        <v>48244</v>
      </c>
    </row>
    <row r="48" spans="2:10" x14ac:dyDescent="0.25">
      <c r="B48" s="6">
        <v>638</v>
      </c>
      <c r="C48" s="6"/>
      <c r="D48" s="4" t="s">
        <v>282</v>
      </c>
      <c r="E48" s="5"/>
      <c r="F48" s="5"/>
      <c r="G48" s="5"/>
      <c r="H48" s="5">
        <v>280000</v>
      </c>
      <c r="I48" s="55">
        <v>-65270</v>
      </c>
      <c r="J48" s="55">
        <v>214730</v>
      </c>
    </row>
    <row r="49" spans="2:10" x14ac:dyDescent="0.25">
      <c r="B49" s="3" t="s">
        <v>217</v>
      </c>
      <c r="C49" s="3">
        <v>51</v>
      </c>
      <c r="D49" s="174" t="s">
        <v>218</v>
      </c>
      <c r="E49" s="175"/>
      <c r="F49" s="175"/>
      <c r="G49" s="175"/>
      <c r="H49" s="175">
        <v>750000</v>
      </c>
      <c r="I49" s="127">
        <v>-561756</v>
      </c>
      <c r="J49" s="127">
        <v>188244</v>
      </c>
    </row>
    <row r="50" spans="2:10" x14ac:dyDescent="0.25">
      <c r="B50" s="3" t="s">
        <v>70</v>
      </c>
      <c r="C50" s="3">
        <v>52</v>
      </c>
      <c r="D50" s="174" t="s">
        <v>342</v>
      </c>
      <c r="E50" s="175"/>
      <c r="F50" s="175"/>
      <c r="G50" s="175"/>
      <c r="H50" s="175">
        <v>280000</v>
      </c>
      <c r="I50" s="127">
        <v>-65270</v>
      </c>
      <c r="J50" s="127">
        <v>214730</v>
      </c>
    </row>
    <row r="51" spans="2:10" x14ac:dyDescent="0.25">
      <c r="B51" s="8">
        <v>64</v>
      </c>
      <c r="C51" s="8"/>
      <c r="D51" s="9" t="s">
        <v>17</v>
      </c>
      <c r="E51" s="10"/>
      <c r="F51" s="10"/>
      <c r="G51" s="10"/>
      <c r="H51" s="10">
        <f>SUM(H52:H53)</f>
        <v>15800</v>
      </c>
      <c r="I51" s="116">
        <f>SUM(I52:I53)</f>
        <v>-12790</v>
      </c>
      <c r="J51" s="116">
        <f>SUM(J52:J53)</f>
        <v>3010</v>
      </c>
    </row>
    <row r="52" spans="2:10" x14ac:dyDescent="0.25">
      <c r="B52" s="6">
        <v>641</v>
      </c>
      <c r="C52" s="6"/>
      <c r="D52" s="4" t="s">
        <v>18</v>
      </c>
      <c r="E52" s="5"/>
      <c r="F52" s="5"/>
      <c r="G52" s="5"/>
      <c r="H52" s="5">
        <v>800</v>
      </c>
      <c r="I52" s="55">
        <v>-790</v>
      </c>
      <c r="J52" s="55">
        <v>10</v>
      </c>
    </row>
    <row r="53" spans="2:10" x14ac:dyDescent="0.25">
      <c r="B53" s="6">
        <v>642</v>
      </c>
      <c r="C53" s="6"/>
      <c r="D53" s="4" t="s">
        <v>19</v>
      </c>
      <c r="E53" s="5"/>
      <c r="F53" s="5"/>
      <c r="G53" s="5"/>
      <c r="H53" s="5">
        <v>15000</v>
      </c>
      <c r="I53" s="55">
        <v>-12000</v>
      </c>
      <c r="J53" s="55">
        <v>3000</v>
      </c>
    </row>
    <row r="54" spans="2:10" x14ac:dyDescent="0.25">
      <c r="B54" s="3" t="s">
        <v>219</v>
      </c>
      <c r="C54" s="3">
        <v>11</v>
      </c>
      <c r="D54" s="174" t="s">
        <v>220</v>
      </c>
      <c r="E54" s="5"/>
      <c r="F54" s="5"/>
      <c r="G54" s="5"/>
      <c r="H54" s="175">
        <v>15800</v>
      </c>
      <c r="I54" s="127">
        <v>-12000</v>
      </c>
      <c r="J54" s="127">
        <v>3000</v>
      </c>
    </row>
    <row r="55" spans="2:10" ht="34.5" x14ac:dyDescent="0.25">
      <c r="B55" s="8">
        <v>65</v>
      </c>
      <c r="C55" s="8"/>
      <c r="D55" s="9" t="s">
        <v>20</v>
      </c>
      <c r="E55" s="10"/>
      <c r="F55" s="10"/>
      <c r="G55" s="10"/>
      <c r="H55" s="10">
        <f>SUM(H56:H59)</f>
        <v>48530</v>
      </c>
      <c r="I55" s="200">
        <f>SUM(I56:I59)</f>
        <v>-28180</v>
      </c>
      <c r="J55" s="200">
        <f>SUM(J56:J59)</f>
        <v>20350</v>
      </c>
    </row>
    <row r="56" spans="2:10" x14ac:dyDescent="0.25">
      <c r="B56" s="6">
        <v>651</v>
      </c>
      <c r="C56" s="6"/>
      <c r="D56" s="4" t="s">
        <v>21</v>
      </c>
      <c r="E56" s="5"/>
      <c r="F56" s="5"/>
      <c r="G56" s="5"/>
      <c r="H56" s="5">
        <v>530</v>
      </c>
      <c r="I56" s="55">
        <v>-480</v>
      </c>
      <c r="J56" s="55">
        <v>50</v>
      </c>
    </row>
    <row r="57" spans="2:10" x14ac:dyDescent="0.25">
      <c r="B57" s="6">
        <v>652</v>
      </c>
      <c r="C57" s="6"/>
      <c r="D57" s="4" t="s">
        <v>22</v>
      </c>
      <c r="E57" s="5"/>
      <c r="F57" s="5"/>
      <c r="G57" s="5"/>
      <c r="H57" s="5">
        <v>3000</v>
      </c>
      <c r="I57" s="55">
        <v>-3000</v>
      </c>
      <c r="J57" s="55">
        <v>0</v>
      </c>
    </row>
    <row r="58" spans="2:10" x14ac:dyDescent="0.25">
      <c r="B58" s="6">
        <v>653</v>
      </c>
      <c r="C58" s="6"/>
      <c r="D58" s="4" t="s">
        <v>184</v>
      </c>
      <c r="E58" s="5"/>
      <c r="F58" s="5"/>
      <c r="G58" s="5"/>
      <c r="H58" s="5">
        <v>5000</v>
      </c>
      <c r="I58" s="55">
        <v>-4700</v>
      </c>
      <c r="J58" s="55">
        <v>300</v>
      </c>
    </row>
    <row r="59" spans="2:10" x14ac:dyDescent="0.25">
      <c r="B59" s="6">
        <v>653</v>
      </c>
      <c r="C59" s="6"/>
      <c r="D59" s="4" t="s">
        <v>183</v>
      </c>
      <c r="E59" s="5"/>
      <c r="F59" s="5"/>
      <c r="G59" s="5"/>
      <c r="H59" s="5">
        <v>40000</v>
      </c>
      <c r="I59" s="55">
        <v>-20000</v>
      </c>
      <c r="J59" s="55">
        <v>20000</v>
      </c>
    </row>
    <row r="60" spans="2:10" x14ac:dyDescent="0.25">
      <c r="B60" s="3" t="s">
        <v>70</v>
      </c>
      <c r="C60" s="3">
        <v>41</v>
      </c>
      <c r="D60" s="174" t="s">
        <v>368</v>
      </c>
      <c r="E60" s="5"/>
      <c r="F60" s="5"/>
      <c r="G60" s="5"/>
      <c r="H60" s="175">
        <v>45000</v>
      </c>
      <c r="I60" s="127">
        <v>-24700</v>
      </c>
      <c r="J60" s="127">
        <v>20300</v>
      </c>
    </row>
    <row r="61" spans="2:10" ht="18" customHeight="1" x14ac:dyDescent="0.25">
      <c r="B61" s="3" t="s">
        <v>221</v>
      </c>
      <c r="C61" s="3">
        <v>42</v>
      </c>
      <c r="D61" s="289" t="s">
        <v>222</v>
      </c>
      <c r="E61" s="289"/>
      <c r="F61" s="5"/>
      <c r="G61" s="5"/>
      <c r="H61" s="175">
        <v>3530</v>
      </c>
      <c r="I61" s="127">
        <v>-3480</v>
      </c>
      <c r="J61" s="127">
        <v>50</v>
      </c>
    </row>
    <row r="62" spans="2:10" ht="34.5" x14ac:dyDescent="0.25">
      <c r="B62" s="11">
        <v>66</v>
      </c>
      <c r="C62" s="11"/>
      <c r="D62" s="12" t="s">
        <v>193</v>
      </c>
      <c r="E62" s="13"/>
      <c r="F62" s="13"/>
      <c r="G62" s="13"/>
      <c r="H62" s="14">
        <f>SUM(H63)</f>
        <v>80000</v>
      </c>
      <c r="I62" s="200">
        <f>SUM(I63)</f>
        <v>-75000</v>
      </c>
      <c r="J62" s="200">
        <f>SUM(J63)</f>
        <v>5000</v>
      </c>
    </row>
    <row r="63" spans="2:10" ht="23.25" x14ac:dyDescent="0.25">
      <c r="B63" s="6">
        <v>661</v>
      </c>
      <c r="C63" s="6"/>
      <c r="D63" s="4" t="s">
        <v>194</v>
      </c>
      <c r="E63" s="5"/>
      <c r="F63" s="5"/>
      <c r="G63" s="5"/>
      <c r="H63" s="175">
        <f>SUM(H64)</f>
        <v>80000</v>
      </c>
      <c r="I63" s="127">
        <v>-75000</v>
      </c>
      <c r="J63" s="127">
        <f>SUM(J64:J65)</f>
        <v>5000</v>
      </c>
    </row>
    <row r="64" spans="2:10" x14ac:dyDescent="0.25">
      <c r="B64" s="6">
        <v>661</v>
      </c>
      <c r="C64" s="6"/>
      <c r="D64" s="4" t="s">
        <v>195</v>
      </c>
      <c r="E64" s="5"/>
      <c r="F64" s="5"/>
      <c r="G64" s="5"/>
      <c r="H64" s="5">
        <v>80000</v>
      </c>
      <c r="I64" s="55">
        <v>-80000</v>
      </c>
      <c r="J64" s="55">
        <v>0</v>
      </c>
    </row>
    <row r="65" spans="2:10" x14ac:dyDescent="0.25">
      <c r="B65" s="6">
        <v>661</v>
      </c>
      <c r="C65" s="6"/>
      <c r="D65" s="4" t="s">
        <v>357</v>
      </c>
      <c r="E65" s="5"/>
      <c r="F65" s="5"/>
      <c r="G65" s="5"/>
      <c r="H65" s="5">
        <v>0</v>
      </c>
      <c r="I65" s="55">
        <v>5000</v>
      </c>
      <c r="J65" s="55">
        <v>5000</v>
      </c>
    </row>
    <row r="66" spans="2:10" x14ac:dyDescent="0.25">
      <c r="B66" s="3" t="s">
        <v>70</v>
      </c>
      <c r="C66" s="3">
        <v>31</v>
      </c>
      <c r="D66" s="174" t="s">
        <v>224</v>
      </c>
      <c r="E66" s="5"/>
      <c r="F66" s="5"/>
      <c r="G66" s="5"/>
      <c r="H66" s="175">
        <v>80000</v>
      </c>
      <c r="I66" s="55">
        <v>-75000</v>
      </c>
      <c r="J66" s="55">
        <v>5000</v>
      </c>
    </row>
    <row r="67" spans="2:10" x14ac:dyDescent="0.25">
      <c r="B67" s="11">
        <v>68</v>
      </c>
      <c r="C67" s="11"/>
      <c r="D67" s="12" t="s">
        <v>23</v>
      </c>
      <c r="E67" s="13"/>
      <c r="F67" s="13"/>
      <c r="G67" s="13"/>
      <c r="H67" s="14">
        <f>SUM(H68)</f>
        <v>20000</v>
      </c>
      <c r="I67" s="116">
        <f>SUM(I68)</f>
        <v>-19000</v>
      </c>
      <c r="J67" s="116">
        <f>SUM(J68)</f>
        <v>1000</v>
      </c>
    </row>
    <row r="68" spans="2:10" x14ac:dyDescent="0.25">
      <c r="B68" s="6">
        <v>683</v>
      </c>
      <c r="C68" s="6"/>
      <c r="D68" s="4" t="s">
        <v>175</v>
      </c>
      <c r="E68" s="5"/>
      <c r="F68" s="5"/>
      <c r="G68" s="5"/>
      <c r="H68" s="5">
        <v>20000</v>
      </c>
      <c r="I68" s="55">
        <v>-19000</v>
      </c>
      <c r="J68" s="55">
        <v>1000</v>
      </c>
    </row>
    <row r="69" spans="2:10" x14ac:dyDescent="0.25">
      <c r="B69" s="3" t="s">
        <v>70</v>
      </c>
      <c r="C69" s="3">
        <v>61</v>
      </c>
      <c r="D69" s="177" t="s">
        <v>225</v>
      </c>
      <c r="E69" s="5"/>
      <c r="F69" s="5"/>
      <c r="G69" s="5"/>
      <c r="H69" s="175">
        <v>10000</v>
      </c>
      <c r="I69" s="127">
        <v>-10000</v>
      </c>
      <c r="J69" s="127">
        <v>0</v>
      </c>
    </row>
    <row r="70" spans="2:10" x14ac:dyDescent="0.25">
      <c r="B70" s="3" t="s">
        <v>70</v>
      </c>
      <c r="C70" s="3">
        <v>31</v>
      </c>
      <c r="D70" s="177" t="s">
        <v>226</v>
      </c>
      <c r="E70" s="5"/>
      <c r="F70" s="5"/>
      <c r="G70" s="5"/>
      <c r="H70" s="175">
        <v>10000</v>
      </c>
      <c r="I70" s="127">
        <v>-9000</v>
      </c>
      <c r="J70" s="127">
        <v>1000</v>
      </c>
    </row>
    <row r="71" spans="2:10" x14ac:dyDescent="0.25">
      <c r="B71" s="104">
        <v>7</v>
      </c>
      <c r="C71" s="104"/>
      <c r="D71" s="105" t="s">
        <v>2</v>
      </c>
      <c r="E71" s="106"/>
      <c r="F71" s="106"/>
      <c r="G71" s="106"/>
      <c r="H71" s="106">
        <f t="shared" ref="H71:J72" si="0">SUM(H72)</f>
        <v>39000</v>
      </c>
      <c r="I71" s="118">
        <f t="shared" si="0"/>
        <v>-38506</v>
      </c>
      <c r="J71" s="118">
        <f t="shared" si="0"/>
        <v>494</v>
      </c>
    </row>
    <row r="72" spans="2:10" ht="23.25" x14ac:dyDescent="0.25">
      <c r="B72" s="8">
        <v>71</v>
      </c>
      <c r="C72" s="8"/>
      <c r="D72" s="9" t="s">
        <v>24</v>
      </c>
      <c r="E72" s="10"/>
      <c r="F72" s="10"/>
      <c r="G72" s="10"/>
      <c r="H72" s="10">
        <f t="shared" si="0"/>
        <v>39000</v>
      </c>
      <c r="I72" s="116">
        <f t="shared" si="0"/>
        <v>-38506</v>
      </c>
      <c r="J72" s="116">
        <f t="shared" si="0"/>
        <v>494</v>
      </c>
    </row>
    <row r="73" spans="2:10" ht="23.25" x14ac:dyDescent="0.25">
      <c r="B73" s="6">
        <v>711</v>
      </c>
      <c r="C73" s="6"/>
      <c r="D73" s="4" t="s">
        <v>25</v>
      </c>
      <c r="E73" s="5"/>
      <c r="F73" s="5"/>
      <c r="G73" s="5"/>
      <c r="H73" s="5">
        <v>39000</v>
      </c>
      <c r="I73" s="55">
        <f>SUM(I74)</f>
        <v>-38506</v>
      </c>
      <c r="J73" s="55">
        <v>494</v>
      </c>
    </row>
    <row r="74" spans="2:10" x14ac:dyDescent="0.25">
      <c r="B74" s="3" t="s">
        <v>221</v>
      </c>
      <c r="C74" s="3">
        <v>71</v>
      </c>
      <c r="D74" s="174" t="s">
        <v>223</v>
      </c>
      <c r="E74" s="5"/>
      <c r="F74" s="5"/>
      <c r="G74" s="5"/>
      <c r="H74" s="175">
        <v>39000</v>
      </c>
      <c r="I74" s="127">
        <v>-38506</v>
      </c>
      <c r="J74" s="127">
        <v>494</v>
      </c>
    </row>
    <row r="75" spans="2:10" x14ac:dyDescent="0.25">
      <c r="B75" s="3"/>
      <c r="C75" s="3"/>
      <c r="D75" s="174"/>
      <c r="E75" s="5"/>
      <c r="F75" s="5"/>
      <c r="G75" s="5"/>
      <c r="H75" s="175"/>
      <c r="J75" s="55"/>
    </row>
    <row r="76" spans="2:10" x14ac:dyDescent="0.25">
      <c r="B76" s="3"/>
      <c r="C76" s="3"/>
      <c r="D76" s="174"/>
      <c r="E76" s="5"/>
      <c r="F76" s="5"/>
      <c r="G76" s="5"/>
      <c r="H76" s="175"/>
      <c r="J76" s="55"/>
    </row>
    <row r="77" spans="2:10" x14ac:dyDescent="0.25">
      <c r="B77" s="104"/>
      <c r="C77" s="104"/>
      <c r="D77" s="105" t="s">
        <v>51</v>
      </c>
      <c r="E77" s="106"/>
      <c r="F77" s="106"/>
      <c r="G77" s="106"/>
      <c r="H77" s="106">
        <f t="shared" ref="H77:J78" si="1">SUM(H78)</f>
        <v>50000</v>
      </c>
      <c r="I77" s="118">
        <f t="shared" si="1"/>
        <v>-10000</v>
      </c>
      <c r="J77" s="118">
        <f t="shared" si="1"/>
        <v>40000</v>
      </c>
    </row>
    <row r="78" spans="2:10" x14ac:dyDescent="0.25">
      <c r="B78" s="8">
        <v>8</v>
      </c>
      <c r="C78" s="8"/>
      <c r="D78" s="9" t="s">
        <v>181</v>
      </c>
      <c r="E78" s="10"/>
      <c r="F78" s="10"/>
      <c r="G78" s="10"/>
      <c r="H78" s="10">
        <f t="shared" si="1"/>
        <v>50000</v>
      </c>
      <c r="I78" s="55">
        <f t="shared" si="1"/>
        <v>-10000</v>
      </c>
      <c r="J78" s="55">
        <f t="shared" si="1"/>
        <v>40000</v>
      </c>
    </row>
    <row r="79" spans="2:10" x14ac:dyDescent="0.25">
      <c r="B79" s="6">
        <v>84</v>
      </c>
      <c r="C79" s="6"/>
      <c r="D79" s="4" t="s">
        <v>182</v>
      </c>
      <c r="E79" s="5"/>
      <c r="F79" s="5"/>
      <c r="G79" s="5"/>
      <c r="H79" s="5">
        <f>SUM(H80:H81)</f>
        <v>50000</v>
      </c>
      <c r="I79" s="55">
        <f>SUM(I80:I81)</f>
        <v>-10000</v>
      </c>
      <c r="J79" s="55">
        <f>SUM(J80:J81)</f>
        <v>40000</v>
      </c>
    </row>
    <row r="80" spans="2:10" x14ac:dyDescent="0.25">
      <c r="B80" s="6">
        <v>842</v>
      </c>
      <c r="C80" s="6"/>
      <c r="D80" s="4" t="s">
        <v>182</v>
      </c>
      <c r="E80" s="5"/>
      <c r="F80" s="5"/>
      <c r="G80" s="5"/>
      <c r="H80" s="5">
        <v>40000</v>
      </c>
      <c r="I80" s="55">
        <v>0</v>
      </c>
      <c r="J80" s="55">
        <v>40000</v>
      </c>
    </row>
    <row r="81" spans="2:10" x14ac:dyDescent="0.25">
      <c r="B81" s="6">
        <v>847</v>
      </c>
      <c r="C81" s="6"/>
      <c r="D81" s="4" t="s">
        <v>285</v>
      </c>
      <c r="E81" s="5"/>
      <c r="F81" s="5"/>
      <c r="G81" s="5"/>
      <c r="H81" s="5">
        <v>10000</v>
      </c>
      <c r="I81" s="55">
        <v>-10000</v>
      </c>
      <c r="J81" s="55">
        <v>0</v>
      </c>
    </row>
    <row r="82" spans="2:10" ht="23.25" x14ac:dyDescent="0.25">
      <c r="B82" s="3" t="s">
        <v>70</v>
      </c>
      <c r="C82" s="3">
        <v>81</v>
      </c>
      <c r="D82" s="174" t="s">
        <v>228</v>
      </c>
      <c r="E82" s="5"/>
      <c r="F82" s="5"/>
      <c r="G82" s="5"/>
      <c r="H82" s="175">
        <v>40000</v>
      </c>
      <c r="I82" s="127">
        <v>0</v>
      </c>
      <c r="J82" s="127">
        <v>40000</v>
      </c>
    </row>
    <row r="83" spans="2:10" x14ac:dyDescent="0.25">
      <c r="B83" s="3" t="s">
        <v>221</v>
      </c>
      <c r="C83" s="3">
        <v>11</v>
      </c>
      <c r="D83" s="174" t="s">
        <v>220</v>
      </c>
      <c r="E83" s="5"/>
      <c r="F83" s="5"/>
      <c r="G83" s="5"/>
      <c r="H83" s="175">
        <v>10000</v>
      </c>
      <c r="I83" s="127">
        <v>-10000</v>
      </c>
      <c r="J83" s="127">
        <v>0</v>
      </c>
    </row>
    <row r="84" spans="2:10" x14ac:dyDescent="0.25">
      <c r="B84" s="3"/>
      <c r="C84" s="3"/>
      <c r="D84" s="174"/>
      <c r="E84" s="5"/>
      <c r="F84" s="5"/>
      <c r="G84" s="5"/>
      <c r="H84" s="175"/>
      <c r="I84" s="55"/>
      <c r="J84" s="55"/>
    </row>
    <row r="85" spans="2:10" x14ac:dyDescent="0.25">
      <c r="B85" s="3"/>
      <c r="C85" s="3"/>
      <c r="D85" s="174"/>
      <c r="E85" s="5"/>
      <c r="F85" s="5"/>
      <c r="G85" s="5"/>
      <c r="H85" s="175"/>
      <c r="I85" s="55"/>
      <c r="J85" s="55"/>
    </row>
    <row r="86" spans="2:10" x14ac:dyDescent="0.25">
      <c r="B86" s="3"/>
      <c r="C86" s="3"/>
      <c r="D86" s="174"/>
      <c r="E86" s="5"/>
      <c r="F86" s="5"/>
      <c r="G86" s="5"/>
      <c r="H86" s="175"/>
      <c r="I86" s="55"/>
      <c r="J86" s="55"/>
    </row>
    <row r="87" spans="2:10" x14ac:dyDescent="0.25">
      <c r="B87" s="3"/>
      <c r="C87" s="3"/>
      <c r="D87" s="174"/>
      <c r="E87" s="5"/>
      <c r="F87" s="5"/>
      <c r="G87" s="5"/>
      <c r="H87" s="175"/>
      <c r="I87" s="55"/>
      <c r="J87" s="55"/>
    </row>
    <row r="88" spans="2:10" x14ac:dyDescent="0.25">
      <c r="B88" s="3"/>
      <c r="C88" s="3"/>
      <c r="D88" s="174"/>
      <c r="E88" s="5"/>
      <c r="F88" s="5"/>
      <c r="G88" s="5"/>
      <c r="H88" s="175"/>
      <c r="I88" s="55"/>
      <c r="J88" s="55"/>
    </row>
    <row r="89" spans="2:10" x14ac:dyDescent="0.25">
      <c r="B89" s="3"/>
      <c r="C89" s="3"/>
      <c r="D89" s="174"/>
      <c r="E89" s="5"/>
      <c r="F89" s="5"/>
      <c r="G89" s="5"/>
      <c r="H89" s="175"/>
      <c r="I89" s="55"/>
      <c r="J89" s="55"/>
    </row>
    <row r="90" spans="2:10" x14ac:dyDescent="0.25">
      <c r="B90" s="3"/>
      <c r="C90" s="3"/>
      <c r="D90" s="174"/>
      <c r="E90" s="5"/>
      <c r="F90" s="5"/>
      <c r="G90" s="5"/>
      <c r="H90" s="175"/>
      <c r="I90" s="55"/>
      <c r="J90" s="55"/>
    </row>
    <row r="91" spans="2:10" x14ac:dyDescent="0.25">
      <c r="B91" s="3"/>
      <c r="C91" s="3"/>
      <c r="D91" s="174"/>
      <c r="E91" s="5"/>
      <c r="F91" s="5"/>
      <c r="G91" s="5"/>
      <c r="H91" s="175"/>
      <c r="I91" s="55"/>
      <c r="J91" s="55"/>
    </row>
    <row r="92" spans="2:10" x14ac:dyDescent="0.25">
      <c r="B92" s="287" t="s">
        <v>385</v>
      </c>
      <c r="C92" s="287"/>
      <c r="D92" s="287"/>
      <c r="E92" s="287"/>
      <c r="F92" s="287"/>
      <c r="G92" s="287"/>
      <c r="H92" s="287"/>
      <c r="I92" s="55"/>
      <c r="J92" s="55"/>
    </row>
    <row r="93" spans="2:10" x14ac:dyDescent="0.25">
      <c r="B93" s="287" t="s">
        <v>231</v>
      </c>
      <c r="C93" s="287"/>
      <c r="D93" s="287"/>
      <c r="E93" s="287"/>
      <c r="F93" s="287"/>
      <c r="G93" s="287"/>
      <c r="H93" s="287"/>
      <c r="I93" s="55"/>
      <c r="J93" s="55"/>
    </row>
    <row r="94" spans="2:10" x14ac:dyDescent="0.25">
      <c r="B94" s="181"/>
      <c r="C94" s="181"/>
      <c r="D94" s="181"/>
      <c r="E94" s="181"/>
      <c r="F94" s="181"/>
      <c r="G94" s="181"/>
      <c r="H94" s="181" t="s">
        <v>283</v>
      </c>
      <c r="I94" s="127" t="s">
        <v>345</v>
      </c>
      <c r="J94" s="251" t="s">
        <v>347</v>
      </c>
    </row>
    <row r="95" spans="2:10" x14ac:dyDescent="0.25">
      <c r="B95" s="181"/>
      <c r="C95" s="181"/>
      <c r="D95" s="181"/>
      <c r="E95" s="181"/>
      <c r="F95" s="181"/>
      <c r="G95" s="181"/>
      <c r="H95" s="181">
        <v>2025</v>
      </c>
      <c r="I95" s="127" t="s">
        <v>346</v>
      </c>
      <c r="J95" s="127">
        <v>2025</v>
      </c>
    </row>
    <row r="96" spans="2:10" x14ac:dyDescent="0.25">
      <c r="B96" s="96" t="s">
        <v>26</v>
      </c>
      <c r="C96" s="96"/>
      <c r="D96" s="96"/>
      <c r="E96" s="96"/>
      <c r="F96" s="96"/>
      <c r="G96" s="96"/>
      <c r="H96" s="97">
        <f>SUM(H97+H133)</f>
        <v>1453330</v>
      </c>
      <c r="I96" s="119">
        <f>SUM(I97+I133)</f>
        <v>-864618</v>
      </c>
      <c r="J96" s="119">
        <f>SUM(J97+J133)</f>
        <v>609512</v>
      </c>
    </row>
    <row r="97" spans="2:10" x14ac:dyDescent="0.25">
      <c r="B97" s="104">
        <v>3</v>
      </c>
      <c r="C97" s="104"/>
      <c r="D97" s="105" t="s">
        <v>3</v>
      </c>
      <c r="E97" s="106"/>
      <c r="F97" s="106"/>
      <c r="G97" s="106"/>
      <c r="H97" s="106">
        <f>SUM(H98+H104+H113+H117+H126+H130)</f>
        <v>570830</v>
      </c>
      <c r="I97" s="118">
        <f>SUM(I98+I104+I113+I117+I126+I130)</f>
        <v>-106280</v>
      </c>
      <c r="J97" s="118">
        <f>SUM(J98+J104+J113+J117+J120+J126+J130)</f>
        <v>485350</v>
      </c>
    </row>
    <row r="98" spans="2:10" x14ac:dyDescent="0.25">
      <c r="B98" s="8">
        <v>31</v>
      </c>
      <c r="C98" s="8"/>
      <c r="D98" s="9" t="s">
        <v>27</v>
      </c>
      <c r="E98" s="10"/>
      <c r="F98" s="10"/>
      <c r="G98" s="10"/>
      <c r="H98" s="10">
        <f>SUM(H99:H101)</f>
        <v>311000</v>
      </c>
      <c r="I98" s="200">
        <f>SUM(I99:I101)</f>
        <v>-54000</v>
      </c>
      <c r="J98" s="200">
        <f>SUM(J99:J101)</f>
        <v>257000</v>
      </c>
    </row>
    <row r="99" spans="2:10" x14ac:dyDescent="0.25">
      <c r="B99" s="6">
        <v>311</v>
      </c>
      <c r="C99" s="6"/>
      <c r="D99" s="4" t="s">
        <v>28</v>
      </c>
      <c r="E99" s="5"/>
      <c r="F99" s="5"/>
      <c r="G99" s="5"/>
      <c r="H99" s="5">
        <v>260000</v>
      </c>
      <c r="I99" s="55">
        <v>-45000</v>
      </c>
      <c r="J99" s="55">
        <v>215000</v>
      </c>
    </row>
    <row r="100" spans="2:10" x14ac:dyDescent="0.25">
      <c r="B100" s="6">
        <v>312</v>
      </c>
      <c r="C100" s="6"/>
      <c r="D100" s="4" t="s">
        <v>29</v>
      </c>
      <c r="E100" s="5"/>
      <c r="F100" s="5"/>
      <c r="G100" s="5"/>
      <c r="H100" s="5">
        <v>8000</v>
      </c>
      <c r="I100" s="55">
        <v>-2000</v>
      </c>
      <c r="J100" s="55">
        <v>6000</v>
      </c>
    </row>
    <row r="101" spans="2:10" x14ac:dyDescent="0.25">
      <c r="B101" s="6">
        <v>313</v>
      </c>
      <c r="C101" s="6"/>
      <c r="D101" s="4" t="s">
        <v>30</v>
      </c>
      <c r="E101" s="5"/>
      <c r="F101" s="5"/>
      <c r="G101" s="5"/>
      <c r="H101" s="5">
        <v>43000</v>
      </c>
      <c r="I101" s="55">
        <v>-7000</v>
      </c>
      <c r="J101" s="55">
        <v>36000</v>
      </c>
    </row>
    <row r="102" spans="2:10" x14ac:dyDescent="0.25">
      <c r="B102" s="3" t="s">
        <v>70</v>
      </c>
      <c r="C102" s="3">
        <v>11</v>
      </c>
      <c r="D102" s="174" t="s">
        <v>220</v>
      </c>
      <c r="E102" s="5"/>
      <c r="F102" s="5"/>
      <c r="G102" s="5"/>
      <c r="H102" s="175">
        <v>81000</v>
      </c>
      <c r="I102" s="127">
        <v>-31000</v>
      </c>
      <c r="J102" s="127">
        <v>50000</v>
      </c>
    </row>
    <row r="103" spans="2:10" x14ac:dyDescent="0.25">
      <c r="B103" s="3" t="s">
        <v>70</v>
      </c>
      <c r="C103" s="3">
        <v>52</v>
      </c>
      <c r="D103" s="174" t="s">
        <v>343</v>
      </c>
      <c r="E103" s="5"/>
      <c r="F103" s="5"/>
      <c r="G103" s="5"/>
      <c r="H103" s="175">
        <v>230000</v>
      </c>
      <c r="I103" s="127">
        <v>-23000</v>
      </c>
      <c r="J103" s="127">
        <v>207000</v>
      </c>
    </row>
    <row r="104" spans="2:10" x14ac:dyDescent="0.25">
      <c r="B104" s="8">
        <v>32</v>
      </c>
      <c r="C104" s="8"/>
      <c r="D104" s="9" t="s">
        <v>31</v>
      </c>
      <c r="E104" s="10"/>
      <c r="F104" s="10"/>
      <c r="G104" s="10"/>
      <c r="H104" s="10">
        <f>SUM(H105:H109)</f>
        <v>186800</v>
      </c>
      <c r="I104" s="200">
        <f>SUM(I105:I109)</f>
        <v>-18670</v>
      </c>
      <c r="J104" s="200">
        <f>SUM(J105:J109)</f>
        <v>180430</v>
      </c>
    </row>
    <row r="105" spans="2:10" x14ac:dyDescent="0.25">
      <c r="B105" s="6">
        <v>321</v>
      </c>
      <c r="C105" s="6"/>
      <c r="D105" s="4" t="s">
        <v>32</v>
      </c>
      <c r="E105" s="5"/>
      <c r="F105" s="5"/>
      <c r="G105" s="5"/>
      <c r="H105" s="5">
        <v>15000</v>
      </c>
      <c r="I105" s="55">
        <v>-2470</v>
      </c>
      <c r="J105" s="55">
        <v>12530</v>
      </c>
    </row>
    <row r="106" spans="2:10" x14ac:dyDescent="0.25">
      <c r="B106" s="6">
        <v>322</v>
      </c>
      <c r="C106" s="6"/>
      <c r="D106" s="4" t="s">
        <v>33</v>
      </c>
      <c r="E106" s="5"/>
      <c r="F106" s="5"/>
      <c r="G106" s="5"/>
      <c r="H106" s="5">
        <v>35000</v>
      </c>
      <c r="I106" s="55">
        <v>-12000</v>
      </c>
      <c r="J106" s="55">
        <v>27000</v>
      </c>
    </row>
    <row r="107" spans="2:10" x14ac:dyDescent="0.25">
      <c r="B107" s="6">
        <v>323</v>
      </c>
      <c r="C107" s="6"/>
      <c r="D107" s="4" t="s">
        <v>34</v>
      </c>
      <c r="E107" s="5"/>
      <c r="F107" s="5"/>
      <c r="G107" s="5"/>
      <c r="H107" s="5">
        <v>99800</v>
      </c>
      <c r="I107" s="55">
        <v>-500</v>
      </c>
      <c r="J107" s="55">
        <v>101100</v>
      </c>
    </row>
    <row r="108" spans="2:10" ht="23.25" x14ac:dyDescent="0.25">
      <c r="B108" s="6">
        <v>324</v>
      </c>
      <c r="C108" s="6"/>
      <c r="D108" s="4" t="s">
        <v>35</v>
      </c>
      <c r="E108" s="5"/>
      <c r="F108" s="5"/>
      <c r="G108" s="5"/>
      <c r="H108" s="5">
        <v>10000</v>
      </c>
      <c r="I108" s="55">
        <v>-10000</v>
      </c>
      <c r="J108" s="55">
        <v>0</v>
      </c>
    </row>
    <row r="109" spans="2:10" ht="23.25" x14ac:dyDescent="0.25">
      <c r="B109" s="6">
        <v>329</v>
      </c>
      <c r="C109" s="6"/>
      <c r="D109" s="4" t="s">
        <v>36</v>
      </c>
      <c r="E109" s="5"/>
      <c r="F109" s="5"/>
      <c r="G109" s="5"/>
      <c r="H109" s="5">
        <v>27000</v>
      </c>
      <c r="I109" s="55">
        <v>6300</v>
      </c>
      <c r="J109" s="55">
        <v>39800</v>
      </c>
    </row>
    <row r="110" spans="2:10" x14ac:dyDescent="0.25">
      <c r="B110" s="3" t="s">
        <v>70</v>
      </c>
      <c r="C110" s="3">
        <v>11</v>
      </c>
      <c r="D110" s="174" t="s">
        <v>220</v>
      </c>
      <c r="E110" s="5"/>
      <c r="F110" s="5"/>
      <c r="G110" s="5"/>
      <c r="H110" s="175">
        <v>116800</v>
      </c>
      <c r="I110" s="127">
        <v>49930</v>
      </c>
      <c r="J110" s="127">
        <v>166130</v>
      </c>
    </row>
    <row r="111" spans="2:10" ht="23.25" x14ac:dyDescent="0.25">
      <c r="B111" s="3" t="s">
        <v>70</v>
      </c>
      <c r="C111" s="3">
        <v>42</v>
      </c>
      <c r="D111" s="174" t="s">
        <v>299</v>
      </c>
      <c r="E111" s="5"/>
      <c r="F111" s="5"/>
      <c r="G111" s="5"/>
      <c r="H111" s="175">
        <v>30000</v>
      </c>
      <c r="I111" s="127">
        <v>-30000</v>
      </c>
      <c r="J111" s="127">
        <v>0</v>
      </c>
    </row>
    <row r="112" spans="2:10" x14ac:dyDescent="0.25">
      <c r="B112" s="3" t="s">
        <v>70</v>
      </c>
      <c r="C112" s="3">
        <v>52</v>
      </c>
      <c r="D112" s="174" t="s">
        <v>343</v>
      </c>
      <c r="E112" s="5"/>
      <c r="F112" s="5"/>
      <c r="G112" s="5"/>
      <c r="H112" s="175">
        <v>40000</v>
      </c>
      <c r="I112" s="127">
        <v>-27500</v>
      </c>
      <c r="J112" s="127">
        <v>12500</v>
      </c>
    </row>
    <row r="113" spans="2:10" x14ac:dyDescent="0.25">
      <c r="B113" s="8">
        <v>34</v>
      </c>
      <c r="C113" s="8"/>
      <c r="D113" s="9" t="s">
        <v>37</v>
      </c>
      <c r="E113" s="10"/>
      <c r="F113" s="10"/>
      <c r="G113" s="10"/>
      <c r="H113" s="10">
        <f>SUM(H114:H115)</f>
        <v>5100</v>
      </c>
      <c r="I113" s="200">
        <f>SUM(I114:I115)</f>
        <v>-3000</v>
      </c>
      <c r="J113" s="200">
        <f>SUM(J114:J115)</f>
        <v>2100</v>
      </c>
    </row>
    <row r="114" spans="2:10" x14ac:dyDescent="0.25">
      <c r="B114" s="6">
        <v>342</v>
      </c>
      <c r="C114" s="6"/>
      <c r="D114" s="16" t="s">
        <v>38</v>
      </c>
      <c r="E114" s="15"/>
      <c r="F114" s="15"/>
      <c r="G114" s="5"/>
      <c r="H114" s="5">
        <v>1500</v>
      </c>
      <c r="I114" s="55">
        <v>-1200</v>
      </c>
      <c r="J114" s="55">
        <v>300</v>
      </c>
    </row>
    <row r="115" spans="2:10" x14ac:dyDescent="0.25">
      <c r="B115" s="6">
        <v>343</v>
      </c>
      <c r="C115" s="6"/>
      <c r="D115" s="16" t="s">
        <v>39</v>
      </c>
      <c r="E115" s="15"/>
      <c r="F115" s="15"/>
      <c r="G115" s="5"/>
      <c r="H115" s="5">
        <v>3600</v>
      </c>
      <c r="I115" s="55">
        <v>-1800</v>
      </c>
      <c r="J115" s="55">
        <v>1800</v>
      </c>
    </row>
    <row r="116" spans="2:10" x14ac:dyDescent="0.25">
      <c r="B116" s="3" t="s">
        <v>70</v>
      </c>
      <c r="C116" s="3">
        <v>11</v>
      </c>
      <c r="D116" s="178" t="s">
        <v>220</v>
      </c>
      <c r="E116" s="15"/>
      <c r="F116" s="15"/>
      <c r="G116" s="5"/>
      <c r="H116" s="175">
        <v>5100</v>
      </c>
      <c r="I116" s="127">
        <v>-3000</v>
      </c>
      <c r="J116" s="127">
        <v>2100</v>
      </c>
    </row>
    <row r="117" spans="2:10" x14ac:dyDescent="0.25">
      <c r="B117" s="11">
        <v>35</v>
      </c>
      <c r="C117" s="11"/>
      <c r="D117" s="23" t="s">
        <v>40</v>
      </c>
      <c r="E117" s="22"/>
      <c r="F117" s="22"/>
      <c r="G117" s="13"/>
      <c r="H117" s="14">
        <f>SUM(H118)</f>
        <v>20000</v>
      </c>
      <c r="I117" s="200">
        <f>SUM(I118)</f>
        <v>-10000</v>
      </c>
      <c r="J117" s="200">
        <f>SUM(J118)</f>
        <v>10000</v>
      </c>
    </row>
    <row r="118" spans="2:10" x14ac:dyDescent="0.25">
      <c r="B118" s="6">
        <v>352</v>
      </c>
      <c r="C118" s="6"/>
      <c r="D118" s="16" t="s">
        <v>41</v>
      </c>
      <c r="E118" s="15"/>
      <c r="F118" s="15"/>
      <c r="G118" s="5"/>
      <c r="H118" s="5">
        <v>20000</v>
      </c>
      <c r="I118" s="55">
        <v>-10000</v>
      </c>
      <c r="J118" s="55">
        <v>10000</v>
      </c>
    </row>
    <row r="119" spans="2:10" x14ac:dyDescent="0.25">
      <c r="B119" s="3" t="s">
        <v>70</v>
      </c>
      <c r="C119" s="3">
        <v>11</v>
      </c>
      <c r="D119" s="178" t="s">
        <v>220</v>
      </c>
      <c r="E119" s="15"/>
      <c r="F119" s="15"/>
      <c r="G119" s="5"/>
      <c r="H119" s="175">
        <v>20000</v>
      </c>
      <c r="I119" s="127">
        <v>-10000</v>
      </c>
      <c r="J119" s="127">
        <v>10000</v>
      </c>
    </row>
    <row r="120" spans="2:10" x14ac:dyDescent="0.25">
      <c r="B120" s="11">
        <v>36</v>
      </c>
      <c r="C120" s="11"/>
      <c r="D120" s="254" t="s">
        <v>358</v>
      </c>
      <c r="E120" s="22"/>
      <c r="F120" s="22"/>
      <c r="G120" s="13"/>
      <c r="H120" s="14">
        <f>SUM(H121)</f>
        <v>0</v>
      </c>
      <c r="I120" s="200">
        <f>SUM(I121+I123)</f>
        <v>8500</v>
      </c>
      <c r="J120" s="200">
        <f>SUM(J121+J123)</f>
        <v>8500</v>
      </c>
    </row>
    <row r="121" spans="2:10" x14ac:dyDescent="0.25">
      <c r="B121" s="6">
        <v>363</v>
      </c>
      <c r="C121" s="6"/>
      <c r="D121" s="16" t="s">
        <v>359</v>
      </c>
      <c r="E121" s="15"/>
      <c r="F121" s="15"/>
      <c r="G121" s="5"/>
      <c r="H121" s="5">
        <v>0</v>
      </c>
      <c r="I121" s="55">
        <v>1500</v>
      </c>
      <c r="J121" s="55">
        <f>SUM(J122)</f>
        <v>1500</v>
      </c>
    </row>
    <row r="122" spans="2:10" x14ac:dyDescent="0.25">
      <c r="B122" s="3" t="str">
        <f t="shared" ref="B122:D122" si="2">B116</f>
        <v>Izvor</v>
      </c>
      <c r="C122" s="3">
        <f t="shared" si="2"/>
        <v>11</v>
      </c>
      <c r="D122" s="178" t="str">
        <f t="shared" si="2"/>
        <v>Opći prihodi i primici</v>
      </c>
      <c r="E122" s="15"/>
      <c r="F122" s="15"/>
      <c r="G122" s="5"/>
      <c r="H122" s="175">
        <v>0</v>
      </c>
      <c r="I122" s="127">
        <v>1500</v>
      </c>
      <c r="J122" s="127">
        <v>1500</v>
      </c>
    </row>
    <row r="123" spans="2:10" x14ac:dyDescent="0.25">
      <c r="B123" s="3">
        <v>366</v>
      </c>
      <c r="C123" s="3"/>
      <c r="D123" s="178" t="s">
        <v>360</v>
      </c>
      <c r="E123" s="15"/>
      <c r="F123" s="15"/>
      <c r="G123" s="5"/>
      <c r="H123" s="175">
        <f>SUM(H124)</f>
        <v>0</v>
      </c>
      <c r="I123" s="127">
        <v>7000</v>
      </c>
      <c r="J123" s="127">
        <f>SUM(J124)</f>
        <v>7000</v>
      </c>
    </row>
    <row r="124" spans="2:10" x14ac:dyDescent="0.25">
      <c r="B124" s="6">
        <v>3661</v>
      </c>
      <c r="C124" s="6"/>
      <c r="D124" s="16" t="s">
        <v>361</v>
      </c>
      <c r="E124" s="15"/>
      <c r="F124" s="15"/>
      <c r="G124" s="5"/>
      <c r="H124" s="5">
        <v>0</v>
      </c>
      <c r="I124" s="55">
        <v>7000</v>
      </c>
      <c r="J124" s="55">
        <v>7000</v>
      </c>
    </row>
    <row r="125" spans="2:10" x14ac:dyDescent="0.25">
      <c r="B125" s="3" t="s">
        <v>70</v>
      </c>
      <c r="C125" s="3">
        <v>11</v>
      </c>
      <c r="D125" s="178" t="s">
        <v>220</v>
      </c>
      <c r="E125" s="15"/>
      <c r="F125" s="15"/>
      <c r="G125" s="5"/>
      <c r="H125" s="175">
        <v>0</v>
      </c>
      <c r="I125" s="127">
        <v>8500</v>
      </c>
      <c r="J125" s="127">
        <v>8500</v>
      </c>
    </row>
    <row r="126" spans="2:10" ht="34.5" x14ac:dyDescent="0.25">
      <c r="B126" s="8">
        <v>37</v>
      </c>
      <c r="C126" s="8"/>
      <c r="D126" s="9" t="s">
        <v>42</v>
      </c>
      <c r="E126" s="10"/>
      <c r="F126" s="10"/>
      <c r="G126" s="10"/>
      <c r="H126" s="10">
        <f>SUM(H127)</f>
        <v>22000</v>
      </c>
      <c r="I126" s="200">
        <f>SUM(I127)</f>
        <v>-6500</v>
      </c>
      <c r="J126" s="200">
        <f>SUM(J127)</f>
        <v>15500</v>
      </c>
    </row>
    <row r="127" spans="2:10" ht="23.25" x14ac:dyDescent="0.25">
      <c r="B127" s="6">
        <v>372</v>
      </c>
      <c r="C127" s="6"/>
      <c r="D127" s="4" t="s">
        <v>43</v>
      </c>
      <c r="E127" s="5"/>
      <c r="F127" s="5"/>
      <c r="G127" s="5"/>
      <c r="H127" s="5">
        <v>22000</v>
      </c>
      <c r="I127" s="55">
        <v>-6500</v>
      </c>
      <c r="J127" s="55">
        <v>15500</v>
      </c>
    </row>
    <row r="128" spans="2:10" x14ac:dyDescent="0.25">
      <c r="B128" s="3" t="s">
        <v>70</v>
      </c>
      <c r="C128" s="3">
        <v>11</v>
      </c>
      <c r="D128" s="178" t="s">
        <v>220</v>
      </c>
      <c r="E128" s="5"/>
      <c r="F128" s="5"/>
      <c r="G128" s="5"/>
      <c r="H128" s="175">
        <v>12000</v>
      </c>
      <c r="I128" s="127">
        <v>-5500</v>
      </c>
      <c r="J128" s="127">
        <v>6500</v>
      </c>
    </row>
    <row r="129" spans="2:10" x14ac:dyDescent="0.25">
      <c r="B129" s="3" t="s">
        <v>70</v>
      </c>
      <c r="C129" s="3">
        <v>51</v>
      </c>
      <c r="D129" s="174" t="s">
        <v>218</v>
      </c>
      <c r="E129" s="5"/>
      <c r="F129" s="5"/>
      <c r="G129" s="5"/>
      <c r="H129" s="175">
        <v>10000</v>
      </c>
      <c r="I129" s="127">
        <v>-1000</v>
      </c>
      <c r="J129" s="127">
        <v>9000</v>
      </c>
    </row>
    <row r="130" spans="2:10" x14ac:dyDescent="0.25">
      <c r="B130" s="8">
        <v>38</v>
      </c>
      <c r="C130" s="8"/>
      <c r="D130" s="9" t="s">
        <v>44</v>
      </c>
      <c r="E130" s="10"/>
      <c r="F130" s="10"/>
      <c r="G130" s="10"/>
      <c r="H130" s="10">
        <f>SUM(H131)</f>
        <v>25930</v>
      </c>
      <c r="I130" s="116">
        <f>SUM(I131)</f>
        <v>-14110</v>
      </c>
      <c r="J130" s="116">
        <f>SUM(J131)</f>
        <v>11820</v>
      </c>
    </row>
    <row r="131" spans="2:10" x14ac:dyDescent="0.25">
      <c r="B131" s="6">
        <v>381</v>
      </c>
      <c r="C131" s="6"/>
      <c r="D131" s="4" t="s">
        <v>45</v>
      </c>
      <c r="E131" s="5"/>
      <c r="F131" s="5"/>
      <c r="G131" s="5"/>
      <c r="H131" s="5">
        <v>25930</v>
      </c>
      <c r="I131" s="55">
        <v>-14110</v>
      </c>
      <c r="J131" s="55">
        <v>11820</v>
      </c>
    </row>
    <row r="132" spans="2:10" x14ac:dyDescent="0.25">
      <c r="B132" s="3" t="s">
        <v>70</v>
      </c>
      <c r="C132" s="3">
        <v>11</v>
      </c>
      <c r="D132" s="178" t="s">
        <v>220</v>
      </c>
      <c r="E132" s="5"/>
      <c r="F132" s="5"/>
      <c r="G132" s="5"/>
      <c r="H132" s="175">
        <v>25930</v>
      </c>
      <c r="I132" s="127">
        <v>-14110</v>
      </c>
      <c r="J132" s="127">
        <v>11820</v>
      </c>
    </row>
    <row r="133" spans="2:10" x14ac:dyDescent="0.25">
      <c r="B133" s="104">
        <v>4</v>
      </c>
      <c r="C133" s="104"/>
      <c r="D133" s="105" t="s">
        <v>4</v>
      </c>
      <c r="E133" s="106"/>
      <c r="F133" s="106"/>
      <c r="G133" s="106"/>
      <c r="H133" s="106">
        <f>SUM(H134+H139)</f>
        <v>882500</v>
      </c>
      <c r="I133" s="118">
        <f>SUM(I134+I139)</f>
        <v>-758338</v>
      </c>
      <c r="J133" s="118">
        <f>SUM(J134+J139)</f>
        <v>124162</v>
      </c>
    </row>
    <row r="134" spans="2:10" ht="34.5" x14ac:dyDescent="0.25">
      <c r="B134" s="8">
        <v>42</v>
      </c>
      <c r="C134" s="8"/>
      <c r="D134" s="9" t="s">
        <v>46</v>
      </c>
      <c r="E134" s="10"/>
      <c r="F134" s="10"/>
      <c r="G134" s="10"/>
      <c r="H134" s="10">
        <f>SUM(H135:H136)</f>
        <v>103000</v>
      </c>
      <c r="I134" s="200">
        <f>SUM(I135:I136)</f>
        <v>-78838</v>
      </c>
      <c r="J134" s="200">
        <f>SUM(J135:J136)</f>
        <v>24162</v>
      </c>
    </row>
    <row r="135" spans="2:10" x14ac:dyDescent="0.25">
      <c r="B135" s="6">
        <v>421</v>
      </c>
      <c r="C135" s="6"/>
      <c r="D135" s="4" t="s">
        <v>47</v>
      </c>
      <c r="E135" s="5"/>
      <c r="F135" s="5"/>
      <c r="G135" s="5"/>
      <c r="H135" s="5">
        <v>30000</v>
      </c>
      <c r="I135" s="55">
        <v>-30000</v>
      </c>
      <c r="J135" s="55">
        <v>0</v>
      </c>
    </row>
    <row r="136" spans="2:10" x14ac:dyDescent="0.25">
      <c r="B136" s="6">
        <v>422</v>
      </c>
      <c r="C136" s="6"/>
      <c r="D136" s="4" t="s">
        <v>48</v>
      </c>
      <c r="E136" s="5"/>
      <c r="F136" s="5"/>
      <c r="G136" s="5"/>
      <c r="H136" s="5">
        <v>73000</v>
      </c>
      <c r="I136" s="55">
        <v>-48838</v>
      </c>
      <c r="J136" s="55">
        <v>24162</v>
      </c>
    </row>
    <row r="137" spans="2:10" x14ac:dyDescent="0.25">
      <c r="B137" s="3" t="s">
        <v>70</v>
      </c>
      <c r="C137" s="3">
        <v>11</v>
      </c>
      <c r="D137" s="174" t="s">
        <v>220</v>
      </c>
      <c r="E137" s="5"/>
      <c r="F137" s="5"/>
      <c r="G137" s="5"/>
      <c r="H137" s="175">
        <v>18000</v>
      </c>
      <c r="I137" s="127">
        <v>-16638</v>
      </c>
      <c r="J137" s="127">
        <v>1632</v>
      </c>
    </row>
    <row r="138" spans="2:10" x14ac:dyDescent="0.25">
      <c r="B138" s="3" t="s">
        <v>70</v>
      </c>
      <c r="C138" s="3">
        <v>51</v>
      </c>
      <c r="D138" s="174" t="s">
        <v>218</v>
      </c>
      <c r="E138" s="5"/>
      <c r="F138" s="5"/>
      <c r="G138" s="5"/>
      <c r="H138" s="175">
        <v>85000</v>
      </c>
      <c r="I138" s="127">
        <v>-62470</v>
      </c>
      <c r="J138" s="127">
        <v>22530</v>
      </c>
    </row>
    <row r="139" spans="2:10" ht="23.25" x14ac:dyDescent="0.25">
      <c r="B139" s="11">
        <v>45</v>
      </c>
      <c r="C139" s="11"/>
      <c r="D139" s="12" t="s">
        <v>49</v>
      </c>
      <c r="E139" s="13"/>
      <c r="F139" s="13"/>
      <c r="G139" s="13"/>
      <c r="H139" s="14">
        <f>SUM(H140)</f>
        <v>779500</v>
      </c>
      <c r="I139" s="200">
        <f>SUM(I140)</f>
        <v>-679500</v>
      </c>
      <c r="J139" s="200">
        <f>SUM(J140)</f>
        <v>100000</v>
      </c>
    </row>
    <row r="140" spans="2:10" ht="23.25" x14ac:dyDescent="0.25">
      <c r="B140" s="6">
        <v>451</v>
      </c>
      <c r="C140" s="6"/>
      <c r="D140" s="4" t="s">
        <v>50</v>
      </c>
      <c r="E140" s="5"/>
      <c r="F140" s="5"/>
      <c r="G140" s="5"/>
      <c r="H140" s="5">
        <v>779500</v>
      </c>
      <c r="I140" s="55">
        <v>-679500</v>
      </c>
      <c r="J140" s="55">
        <v>100000</v>
      </c>
    </row>
    <row r="141" spans="2:10" x14ac:dyDescent="0.25">
      <c r="B141" s="3" t="s">
        <v>70</v>
      </c>
      <c r="C141" s="3">
        <v>31</v>
      </c>
      <c r="D141" s="174" t="s">
        <v>226</v>
      </c>
      <c r="E141" s="5"/>
      <c r="F141" s="5"/>
      <c r="G141" s="5"/>
      <c r="H141" s="175">
        <v>80000</v>
      </c>
      <c r="I141" s="127">
        <v>-80000</v>
      </c>
      <c r="J141" s="127">
        <v>0</v>
      </c>
    </row>
    <row r="142" spans="2:10" x14ac:dyDescent="0.25">
      <c r="B142" s="3" t="s">
        <v>70</v>
      </c>
      <c r="C142" s="3">
        <v>51</v>
      </c>
      <c r="D142" s="174" t="s">
        <v>218</v>
      </c>
      <c r="E142" s="5"/>
      <c r="F142" s="5"/>
      <c r="G142" s="5"/>
      <c r="H142" s="175">
        <v>624000</v>
      </c>
      <c r="I142" s="127">
        <v>-544000</v>
      </c>
      <c r="J142" s="127">
        <v>80000</v>
      </c>
    </row>
    <row r="143" spans="2:10" ht="23.25" x14ac:dyDescent="0.25">
      <c r="B143" s="3" t="s">
        <v>70</v>
      </c>
      <c r="C143" s="3">
        <v>71</v>
      </c>
      <c r="D143" s="174" t="s">
        <v>227</v>
      </c>
      <c r="E143" s="5"/>
      <c r="F143" s="5"/>
      <c r="G143" s="5"/>
      <c r="H143" s="175">
        <v>39000</v>
      </c>
      <c r="I143" s="127">
        <v>-38506</v>
      </c>
      <c r="J143" s="127">
        <v>494</v>
      </c>
    </row>
    <row r="144" spans="2:10" x14ac:dyDescent="0.25">
      <c r="B144" s="3" t="s">
        <v>70</v>
      </c>
      <c r="C144" s="3">
        <v>11</v>
      </c>
      <c r="D144" s="174" t="s">
        <v>220</v>
      </c>
      <c r="E144" s="5"/>
      <c r="F144" s="5"/>
      <c r="G144" s="5"/>
      <c r="H144" s="5">
        <v>36500</v>
      </c>
      <c r="I144" s="55">
        <v>-16994</v>
      </c>
      <c r="J144" s="55">
        <v>19506</v>
      </c>
    </row>
    <row r="145" spans="2:10" x14ac:dyDescent="0.25">
      <c r="B145" s="3"/>
      <c r="C145" s="3"/>
      <c r="D145" s="174"/>
      <c r="E145" s="5"/>
      <c r="F145" s="5"/>
      <c r="G145" s="5"/>
      <c r="H145" s="5"/>
      <c r="I145" s="55"/>
      <c r="J145" s="55"/>
    </row>
    <row r="146" spans="2:10" ht="23.25" x14ac:dyDescent="0.25">
      <c r="B146" s="19" t="s">
        <v>5</v>
      </c>
      <c r="C146" s="19"/>
      <c r="D146" s="21" t="s">
        <v>51</v>
      </c>
      <c r="E146" s="20"/>
      <c r="F146" s="20"/>
      <c r="G146" s="20"/>
      <c r="H146" s="120">
        <f t="shared" ref="H146:J146" si="3">SUM(H148)</f>
        <v>50000</v>
      </c>
      <c r="I146" s="118">
        <f t="shared" si="3"/>
        <v>-35336</v>
      </c>
      <c r="J146" s="118">
        <f t="shared" si="3"/>
        <v>14664</v>
      </c>
    </row>
    <row r="147" spans="2:10" x14ac:dyDescent="0.25">
      <c r="B147" s="19"/>
      <c r="C147" s="19"/>
      <c r="D147" s="21"/>
      <c r="E147" s="20"/>
      <c r="F147" s="20"/>
      <c r="G147" s="20"/>
      <c r="H147" s="120"/>
      <c r="I147" s="118"/>
      <c r="J147" s="118"/>
    </row>
    <row r="148" spans="2:10" ht="23.25" x14ac:dyDescent="0.25">
      <c r="B148" s="17" t="s">
        <v>52</v>
      </c>
      <c r="C148" s="17"/>
      <c r="D148" s="18" t="s">
        <v>53</v>
      </c>
      <c r="E148" s="13"/>
      <c r="F148" s="13"/>
      <c r="G148" s="13"/>
      <c r="H148" s="13">
        <f>SUM(H149)</f>
        <v>50000</v>
      </c>
      <c r="I148" s="116">
        <f>SUM(I149)</f>
        <v>-35336</v>
      </c>
      <c r="J148" s="116">
        <f>SUM(J149)</f>
        <v>14664</v>
      </c>
    </row>
    <row r="149" spans="2:10" ht="23.25" x14ac:dyDescent="0.25">
      <c r="B149" s="3"/>
      <c r="C149" s="6"/>
      <c r="D149" s="174" t="s">
        <v>53</v>
      </c>
      <c r="E149" s="5"/>
      <c r="F149" s="5"/>
      <c r="G149" s="5"/>
      <c r="H149" s="175">
        <f>SUM(H150+H152)</f>
        <v>50000</v>
      </c>
      <c r="I149" s="55">
        <f>SUM(I150+I152)</f>
        <v>-35336</v>
      </c>
      <c r="J149" s="55">
        <f>SUM(J150+J152)</f>
        <v>14664</v>
      </c>
    </row>
    <row r="150" spans="2:10" x14ac:dyDescent="0.25">
      <c r="B150" s="3">
        <v>53</v>
      </c>
      <c r="C150" s="6"/>
      <c r="D150" s="174" t="s">
        <v>362</v>
      </c>
      <c r="E150" s="5"/>
      <c r="F150" s="5"/>
      <c r="G150" s="5"/>
      <c r="H150" s="175">
        <f>SUM(H151)</f>
        <v>0</v>
      </c>
      <c r="I150" s="127">
        <f>SUM(I151)</f>
        <v>1330</v>
      </c>
      <c r="J150" s="127">
        <f>SUM(J151)</f>
        <v>1330</v>
      </c>
    </row>
    <row r="151" spans="2:10" x14ac:dyDescent="0.25">
      <c r="B151" s="6">
        <v>532</v>
      </c>
      <c r="C151" s="6"/>
      <c r="D151" s="4" t="str">
        <f>$D$150</f>
        <v>Izdaci za udj. u gl.trg.društava</v>
      </c>
      <c r="E151" s="5"/>
      <c r="F151" s="5"/>
      <c r="G151" s="5"/>
      <c r="H151" s="175">
        <v>0</v>
      </c>
      <c r="I151" s="55">
        <v>1330</v>
      </c>
      <c r="J151" s="55">
        <v>1330</v>
      </c>
    </row>
    <row r="152" spans="2:10" ht="24.75" customHeight="1" x14ac:dyDescent="0.25">
      <c r="B152" s="3">
        <v>54</v>
      </c>
      <c r="C152" s="6"/>
      <c r="D152" s="174" t="str">
        <f t="shared" ref="D152" si="4">D149</f>
        <v>izdaci za financijsku imovinu i otplatu zajmova</v>
      </c>
      <c r="E152" s="5"/>
      <c r="F152" s="5"/>
      <c r="G152" s="5"/>
      <c r="H152" s="175">
        <f>SUM(H153:H154)</f>
        <v>50000</v>
      </c>
      <c r="I152" s="127">
        <f>SUM(I153:I154)</f>
        <v>-36666</v>
      </c>
      <c r="J152" s="127">
        <f>SUM(J153:J154)</f>
        <v>13334</v>
      </c>
    </row>
    <row r="153" spans="2:10" x14ac:dyDescent="0.25">
      <c r="B153" s="6">
        <v>542</v>
      </c>
      <c r="C153" s="6"/>
      <c r="D153" s="4" t="s">
        <v>54</v>
      </c>
      <c r="E153" s="5"/>
      <c r="F153" s="5"/>
      <c r="G153" s="5"/>
      <c r="H153" s="5">
        <v>40000</v>
      </c>
      <c r="I153" s="55">
        <v>-26666</v>
      </c>
      <c r="J153" s="55">
        <v>13334</v>
      </c>
    </row>
    <row r="154" spans="2:10" ht="23.25" x14ac:dyDescent="0.25">
      <c r="B154" s="6">
        <v>547</v>
      </c>
      <c r="C154" s="6"/>
      <c r="D154" s="4" t="s">
        <v>196</v>
      </c>
      <c r="E154" s="5"/>
      <c r="F154" s="5"/>
      <c r="G154" s="5"/>
      <c r="H154" s="5">
        <v>10000</v>
      </c>
      <c r="I154" s="55">
        <v>-10000</v>
      </c>
      <c r="J154" s="55">
        <v>0</v>
      </c>
    </row>
    <row r="155" spans="2:10" x14ac:dyDescent="0.25">
      <c r="B155" s="3" t="s">
        <v>70</v>
      </c>
      <c r="C155" s="3">
        <v>11</v>
      </c>
      <c r="D155" s="174" t="s">
        <v>220</v>
      </c>
      <c r="E155" s="5"/>
      <c r="F155" s="5"/>
      <c r="G155" s="5"/>
      <c r="H155" s="175">
        <v>10000</v>
      </c>
      <c r="I155" s="55">
        <v>-10000</v>
      </c>
      <c r="J155" s="55">
        <v>0</v>
      </c>
    </row>
    <row r="156" spans="2:10" ht="23.25" x14ac:dyDescent="0.25">
      <c r="B156" s="3" t="s">
        <v>70</v>
      </c>
      <c r="C156" s="3">
        <v>81</v>
      </c>
      <c r="D156" s="174" t="s">
        <v>228</v>
      </c>
      <c r="E156" s="5"/>
      <c r="F156" s="5"/>
      <c r="G156" s="5"/>
      <c r="H156" s="175">
        <v>40000</v>
      </c>
      <c r="I156" s="55">
        <v>-26666</v>
      </c>
      <c r="J156" s="55">
        <v>13334</v>
      </c>
    </row>
    <row r="157" spans="2:10" x14ac:dyDescent="0.25">
      <c r="B157" s="3"/>
      <c r="C157" s="3"/>
      <c r="D157" s="174"/>
      <c r="E157" s="5"/>
      <c r="F157" s="5"/>
      <c r="G157" s="5"/>
      <c r="H157" s="175"/>
      <c r="I157" s="55"/>
      <c r="J157" s="55"/>
    </row>
    <row r="158" spans="2:10" x14ac:dyDescent="0.25">
      <c r="B158" s="3"/>
      <c r="C158" s="3"/>
      <c r="D158" s="174"/>
      <c r="E158" s="5"/>
      <c r="F158" s="5"/>
      <c r="G158" s="5"/>
      <c r="H158" s="175"/>
      <c r="I158" s="55"/>
      <c r="J158" s="55"/>
    </row>
    <row r="159" spans="2:10" x14ac:dyDescent="0.25">
      <c r="B159" s="3"/>
      <c r="C159" s="3"/>
      <c r="D159" s="174"/>
      <c r="E159" s="5"/>
      <c r="F159" s="5"/>
      <c r="G159" s="5"/>
      <c r="H159" s="175"/>
      <c r="I159" s="55"/>
      <c r="J159" s="55"/>
    </row>
    <row r="160" spans="2:10" x14ac:dyDescent="0.25">
      <c r="B160" s="3"/>
      <c r="C160" s="3"/>
      <c r="D160" s="174"/>
      <c r="E160" s="5"/>
      <c r="F160" s="5"/>
      <c r="G160" s="5"/>
      <c r="H160" s="175"/>
      <c r="I160" s="55"/>
      <c r="J160" s="55"/>
    </row>
    <row r="161" spans="2:10" x14ac:dyDescent="0.25">
      <c r="B161" s="3"/>
      <c r="C161" s="3"/>
      <c r="D161" s="174"/>
      <c r="E161" s="5"/>
      <c r="F161" s="5"/>
      <c r="G161" s="5"/>
      <c r="H161" s="175"/>
      <c r="I161" s="55"/>
      <c r="J161" s="55"/>
    </row>
    <row r="162" spans="2:10" x14ac:dyDescent="0.25">
      <c r="B162" s="3"/>
      <c r="C162" s="3"/>
      <c r="D162" s="174"/>
      <c r="E162" s="5"/>
      <c r="F162" s="5"/>
      <c r="G162" s="5"/>
      <c r="H162" s="175"/>
      <c r="I162" s="55"/>
      <c r="J162" s="55"/>
    </row>
    <row r="163" spans="2:10" x14ac:dyDescent="0.25">
      <c r="B163" s="3"/>
      <c r="C163" s="3"/>
      <c r="D163" s="174"/>
      <c r="E163" s="5"/>
      <c r="F163" s="5"/>
      <c r="G163" s="5"/>
      <c r="H163" s="175"/>
      <c r="I163" s="55"/>
      <c r="J163" s="55"/>
    </row>
    <row r="164" spans="2:10" x14ac:dyDescent="0.25">
      <c r="B164" s="3"/>
      <c r="C164" s="3"/>
      <c r="D164" s="174"/>
      <c r="E164" s="5"/>
      <c r="F164" s="5"/>
      <c r="G164" s="5"/>
      <c r="H164" s="175"/>
      <c r="I164" s="55"/>
      <c r="J164" s="55"/>
    </row>
    <row r="165" spans="2:10" x14ac:dyDescent="0.25">
      <c r="B165" s="3"/>
      <c r="C165" s="3"/>
      <c r="D165" s="174"/>
      <c r="E165" s="5"/>
      <c r="F165" s="5"/>
      <c r="G165" s="5"/>
      <c r="H165" s="175"/>
      <c r="I165" s="55"/>
      <c r="J165" s="55"/>
    </row>
    <row r="166" spans="2:10" x14ac:dyDescent="0.25">
      <c r="B166" s="3"/>
      <c r="C166" s="3"/>
      <c r="D166" s="174"/>
      <c r="E166" s="5"/>
      <c r="F166" s="5"/>
      <c r="G166" s="5"/>
      <c r="H166" s="175"/>
      <c r="I166" s="55"/>
      <c r="J166" s="55"/>
    </row>
    <row r="167" spans="2:10" x14ac:dyDescent="0.25">
      <c r="B167" s="3"/>
      <c r="C167" s="3"/>
      <c r="D167" s="174"/>
      <c r="E167" s="5"/>
      <c r="F167" s="5"/>
      <c r="G167" s="5"/>
      <c r="H167" s="175"/>
      <c r="I167" s="55"/>
      <c r="J167" s="55"/>
    </row>
    <row r="168" spans="2:10" x14ac:dyDescent="0.25">
      <c r="B168" s="3"/>
      <c r="C168" s="3"/>
      <c r="D168" s="174"/>
      <c r="E168" s="5"/>
      <c r="F168" s="5"/>
      <c r="G168" s="5"/>
      <c r="H168" s="175"/>
      <c r="I168" s="55"/>
      <c r="J168" s="55"/>
    </row>
    <row r="169" spans="2:10" x14ac:dyDescent="0.25">
      <c r="B169" s="3"/>
      <c r="C169" s="3"/>
      <c r="D169" s="174"/>
      <c r="E169" s="5"/>
      <c r="F169" s="5"/>
      <c r="G169" s="5"/>
      <c r="H169" s="175"/>
      <c r="I169" s="55"/>
      <c r="J169" s="55"/>
    </row>
    <row r="170" spans="2:10" x14ac:dyDescent="0.25">
      <c r="B170" s="3"/>
      <c r="C170" s="3"/>
      <c r="D170" s="174"/>
      <c r="E170" s="5"/>
      <c r="F170" s="5"/>
      <c r="G170" s="5"/>
      <c r="H170" s="175"/>
      <c r="I170" s="55"/>
      <c r="J170" s="55"/>
    </row>
    <row r="171" spans="2:10" x14ac:dyDescent="0.25">
      <c r="B171" s="3"/>
      <c r="C171" s="3"/>
      <c r="D171" s="174"/>
      <c r="E171" s="5"/>
      <c r="F171" s="5"/>
      <c r="G171" s="5"/>
      <c r="H171" s="175"/>
      <c r="I171" s="55"/>
      <c r="J171" s="55"/>
    </row>
    <row r="172" spans="2:10" x14ac:dyDescent="0.25">
      <c r="B172" s="3"/>
      <c r="C172" s="3"/>
      <c r="D172" s="174"/>
      <c r="E172" s="5"/>
      <c r="F172" s="5"/>
      <c r="G172" s="5"/>
      <c r="H172" s="175"/>
      <c r="I172" s="55"/>
      <c r="J172" s="55"/>
    </row>
    <row r="173" spans="2:10" x14ac:dyDescent="0.25">
      <c r="B173" s="3"/>
      <c r="C173" s="3"/>
      <c r="D173" s="174"/>
      <c r="E173" s="5"/>
      <c r="F173" s="5"/>
      <c r="G173" s="5"/>
      <c r="H173" s="175"/>
      <c r="I173" s="55"/>
      <c r="J173" s="55"/>
    </row>
    <row r="174" spans="2:10" x14ac:dyDescent="0.25">
      <c r="B174" s="3"/>
      <c r="C174" s="3"/>
      <c r="D174" s="174"/>
      <c r="E174" s="5"/>
      <c r="F174" s="5"/>
      <c r="G174" s="5"/>
      <c r="H174" s="175"/>
      <c r="I174" s="55"/>
      <c r="J174" s="55"/>
    </row>
    <row r="175" spans="2:10" x14ac:dyDescent="0.25">
      <c r="B175" s="3"/>
      <c r="C175" s="3"/>
      <c r="D175" s="174"/>
      <c r="E175" s="5"/>
      <c r="F175" s="5"/>
      <c r="G175" s="5"/>
      <c r="H175" s="175"/>
      <c r="I175" s="55"/>
      <c r="J175" s="55"/>
    </row>
    <row r="176" spans="2:10" x14ac:dyDescent="0.25">
      <c r="B176" s="285" t="s">
        <v>386</v>
      </c>
      <c r="C176" s="285"/>
      <c r="D176" s="285"/>
      <c r="E176" s="285"/>
      <c r="F176" s="285"/>
      <c r="G176" s="285"/>
      <c r="H176" s="285"/>
    </row>
    <row r="177" spans="2:10" x14ac:dyDescent="0.25">
      <c r="B177" s="288" t="s">
        <v>229</v>
      </c>
      <c r="C177" s="288"/>
      <c r="D177" s="288"/>
      <c r="E177" s="288"/>
      <c r="F177" s="288"/>
      <c r="G177" s="288"/>
      <c r="H177" s="288"/>
    </row>
    <row r="178" spans="2:10" x14ac:dyDescent="0.25">
      <c r="B178" s="176"/>
      <c r="C178" s="176"/>
      <c r="D178" s="176"/>
      <c r="E178" s="176"/>
      <c r="F178" s="176"/>
      <c r="G178" s="176"/>
      <c r="H178" s="193" t="s">
        <v>284</v>
      </c>
      <c r="I178" s="59" t="s">
        <v>348</v>
      </c>
      <c r="J178" s="59" t="s">
        <v>347</v>
      </c>
    </row>
    <row r="179" spans="2:10" x14ac:dyDescent="0.25">
      <c r="B179" s="176"/>
      <c r="C179" s="176"/>
      <c r="D179" s="176"/>
      <c r="E179" s="176"/>
      <c r="F179" s="176"/>
      <c r="G179" s="176"/>
      <c r="H179" s="193" t="s">
        <v>340</v>
      </c>
      <c r="I179" s="59" t="s">
        <v>349</v>
      </c>
      <c r="J179" s="59">
        <v>2025</v>
      </c>
    </row>
    <row r="180" spans="2:10" x14ac:dyDescent="0.25">
      <c r="B180" s="187" t="s">
        <v>234</v>
      </c>
      <c r="C180" s="188"/>
      <c r="D180" s="188"/>
      <c r="E180" s="188"/>
      <c r="F180" s="188"/>
      <c r="G180" s="188"/>
      <c r="H180" s="199">
        <f>SUM(H181:H182)</f>
        <v>587830</v>
      </c>
      <c r="I180" s="152">
        <f>SUM(I181:I182)</f>
        <v>0</v>
      </c>
      <c r="J180" s="205">
        <f>SUM(J181:J182)</f>
        <v>0</v>
      </c>
    </row>
    <row r="181" spans="2:10" x14ac:dyDescent="0.25">
      <c r="B181" s="183" t="s">
        <v>232</v>
      </c>
      <c r="C181" s="57"/>
      <c r="D181" s="57"/>
      <c r="E181" s="57"/>
      <c r="F181" s="57"/>
      <c r="G181" s="57"/>
      <c r="H181" s="195">
        <v>19930</v>
      </c>
      <c r="I181" s="55"/>
      <c r="J181" s="206"/>
    </row>
    <row r="182" spans="2:10" x14ac:dyDescent="0.25">
      <c r="B182" s="183" t="s">
        <v>233</v>
      </c>
      <c r="C182" s="57"/>
      <c r="D182" s="184"/>
      <c r="E182" s="57"/>
      <c r="F182" s="57"/>
      <c r="G182" s="57"/>
      <c r="H182" s="195">
        <v>567900</v>
      </c>
      <c r="I182" s="55"/>
      <c r="J182" s="206"/>
    </row>
    <row r="183" spans="2:10" x14ac:dyDescent="0.25">
      <c r="B183" s="189" t="s">
        <v>235</v>
      </c>
      <c r="C183" s="190" t="s">
        <v>236</v>
      </c>
      <c r="D183" s="190"/>
      <c r="E183" s="191"/>
      <c r="F183" s="191"/>
      <c r="G183" s="191"/>
      <c r="H183" s="196">
        <f>SUM(H184)</f>
        <v>7000</v>
      </c>
      <c r="I183" s="200">
        <f>SUM(I184)</f>
        <v>0</v>
      </c>
      <c r="J183" s="207">
        <f>SUM(J184)</f>
        <v>0</v>
      </c>
    </row>
    <row r="184" spans="2:10" x14ac:dyDescent="0.25">
      <c r="B184" s="183" t="s">
        <v>237</v>
      </c>
      <c r="C184" s="57"/>
      <c r="D184" s="57"/>
      <c r="E184" s="57"/>
      <c r="F184" s="57"/>
      <c r="G184" s="57"/>
      <c r="H184" s="195">
        <v>7000</v>
      </c>
      <c r="I184" s="55"/>
      <c r="J184" s="206"/>
    </row>
    <row r="185" spans="2:10" x14ac:dyDescent="0.25">
      <c r="B185" s="189" t="s">
        <v>238</v>
      </c>
      <c r="C185" s="190" t="s">
        <v>296</v>
      </c>
      <c r="D185" s="191"/>
      <c r="E185" s="191"/>
      <c r="F185" s="191"/>
      <c r="G185" s="191"/>
      <c r="H185" s="196">
        <f>SUM(H186)</f>
        <v>5000</v>
      </c>
      <c r="I185" s="200">
        <f>SUM(I186)</f>
        <v>0</v>
      </c>
      <c r="J185" s="207">
        <f>SUM(J186)</f>
        <v>0</v>
      </c>
    </row>
    <row r="186" spans="2:10" x14ac:dyDescent="0.25">
      <c r="B186" s="185" t="s">
        <v>239</v>
      </c>
      <c r="C186" s="57"/>
      <c r="D186" s="57"/>
      <c r="E186" s="57"/>
      <c r="F186" s="57"/>
      <c r="G186" s="57"/>
      <c r="H186" s="195">
        <v>5000</v>
      </c>
      <c r="I186" s="55"/>
      <c r="J186" s="206"/>
    </row>
    <row r="187" spans="2:10" x14ac:dyDescent="0.25">
      <c r="B187" s="194" t="s">
        <v>240</v>
      </c>
      <c r="C187" s="191" t="s">
        <v>295</v>
      </c>
      <c r="D187" s="191"/>
      <c r="E187" s="191"/>
      <c r="F187" s="191"/>
      <c r="G187" s="191"/>
      <c r="H187" s="196">
        <f>SUM(H188:H189)</f>
        <v>0</v>
      </c>
      <c r="I187" s="200">
        <f>SUM(I188:I189)</f>
        <v>0</v>
      </c>
      <c r="J187" s="207">
        <f>SUM(J188:J189)</f>
        <v>0</v>
      </c>
    </row>
    <row r="188" spans="2:10" x14ac:dyDescent="0.25">
      <c r="B188" s="185" t="s">
        <v>241</v>
      </c>
      <c r="C188" s="57" t="s">
        <v>295</v>
      </c>
      <c r="D188" s="57"/>
      <c r="E188" s="57"/>
      <c r="F188" s="57"/>
      <c r="G188" s="57"/>
      <c r="H188" s="195">
        <v>0</v>
      </c>
      <c r="I188" s="55">
        <v>0</v>
      </c>
      <c r="J188" s="206">
        <v>0</v>
      </c>
    </row>
    <row r="189" spans="2:10" x14ac:dyDescent="0.25">
      <c r="B189" s="185" t="s">
        <v>242</v>
      </c>
      <c r="C189" s="57" t="s">
        <v>243</v>
      </c>
      <c r="D189" s="57"/>
      <c r="E189" s="57"/>
      <c r="F189" s="57"/>
      <c r="G189" s="57"/>
      <c r="H189" s="195">
        <v>0</v>
      </c>
      <c r="I189" s="204">
        <v>0</v>
      </c>
      <c r="J189" s="206">
        <v>0</v>
      </c>
    </row>
    <row r="190" spans="2:10" x14ac:dyDescent="0.25">
      <c r="B190" s="189" t="s">
        <v>244</v>
      </c>
      <c r="C190" s="190" t="s">
        <v>294</v>
      </c>
      <c r="D190" s="190"/>
      <c r="E190" s="191"/>
      <c r="F190" s="191"/>
      <c r="G190" s="191"/>
      <c r="H190" s="196">
        <f>SUM(H191:H195)</f>
        <v>788500</v>
      </c>
      <c r="I190" s="200">
        <f>SUM(I191:I195)</f>
        <v>0</v>
      </c>
      <c r="J190" s="207">
        <f>SUM(J191:J195)</f>
        <v>0</v>
      </c>
    </row>
    <row r="191" spans="2:10" x14ac:dyDescent="0.25">
      <c r="B191" s="185" t="s">
        <v>246</v>
      </c>
      <c r="C191" s="57" t="s">
        <v>245</v>
      </c>
      <c r="D191" s="57"/>
      <c r="E191" s="57"/>
      <c r="F191" s="57"/>
      <c r="G191" s="57"/>
      <c r="H191" s="195">
        <v>580000</v>
      </c>
      <c r="I191" s="55"/>
      <c r="J191" s="206"/>
    </row>
    <row r="192" spans="2:10" x14ac:dyDescent="0.25">
      <c r="B192" s="185" t="s">
        <v>247</v>
      </c>
      <c r="C192" s="57" t="s">
        <v>293</v>
      </c>
      <c r="D192" s="57"/>
      <c r="E192" s="57"/>
      <c r="F192" s="57"/>
      <c r="G192" s="57"/>
      <c r="H192" s="195">
        <v>140000</v>
      </c>
      <c r="I192" s="55"/>
      <c r="J192" s="206"/>
    </row>
    <row r="193" spans="2:10" x14ac:dyDescent="0.25">
      <c r="B193" s="185" t="s">
        <v>248</v>
      </c>
      <c r="C193" s="57" t="s">
        <v>292</v>
      </c>
      <c r="D193" s="57"/>
      <c r="E193" s="57"/>
      <c r="F193" s="57"/>
      <c r="G193" s="57"/>
      <c r="H193" s="195">
        <v>9500</v>
      </c>
      <c r="I193" s="55"/>
      <c r="J193" s="206"/>
    </row>
    <row r="194" spans="2:10" x14ac:dyDescent="0.25">
      <c r="B194" s="185" t="s">
        <v>249</v>
      </c>
      <c r="C194" s="57" t="s">
        <v>250</v>
      </c>
      <c r="D194" s="57"/>
      <c r="E194" s="57"/>
      <c r="F194" s="57"/>
      <c r="G194" s="57"/>
      <c r="H194" s="195">
        <v>29000</v>
      </c>
      <c r="I194" s="55"/>
      <c r="J194" s="206"/>
    </row>
    <row r="195" spans="2:10" x14ac:dyDescent="0.25">
      <c r="B195" s="185" t="s">
        <v>251</v>
      </c>
      <c r="C195" s="57" t="s">
        <v>291</v>
      </c>
      <c r="D195" s="57"/>
      <c r="E195" s="57"/>
      <c r="F195" s="57"/>
      <c r="G195" s="57"/>
      <c r="H195" s="195">
        <v>30000</v>
      </c>
      <c r="I195" s="55"/>
      <c r="J195" s="206"/>
    </row>
    <row r="196" spans="2:10" x14ac:dyDescent="0.25">
      <c r="B196" s="189" t="s">
        <v>252</v>
      </c>
      <c r="C196" s="190" t="s">
        <v>253</v>
      </c>
      <c r="D196" s="190"/>
      <c r="E196" s="191"/>
      <c r="F196" s="191"/>
      <c r="G196" s="191"/>
      <c r="H196" s="209">
        <f>SUM(H197)</f>
        <v>0</v>
      </c>
      <c r="I196" s="116">
        <f>SUM(I197)</f>
        <v>0</v>
      </c>
      <c r="J196" s="210">
        <f>SUM(J197)</f>
        <v>0</v>
      </c>
    </row>
    <row r="197" spans="2:10" x14ac:dyDescent="0.25">
      <c r="B197" s="185" t="s">
        <v>254</v>
      </c>
      <c r="C197" s="57" t="s">
        <v>255</v>
      </c>
      <c r="D197" s="57"/>
      <c r="E197" s="57"/>
      <c r="F197" s="57"/>
      <c r="G197" s="57"/>
      <c r="H197" s="195">
        <v>0</v>
      </c>
      <c r="I197" s="55">
        <v>0</v>
      </c>
      <c r="J197" s="206">
        <v>0</v>
      </c>
    </row>
    <row r="198" spans="2:10" x14ac:dyDescent="0.25">
      <c r="B198" s="189" t="s">
        <v>256</v>
      </c>
      <c r="C198" s="190" t="s">
        <v>257</v>
      </c>
      <c r="D198" s="191"/>
      <c r="E198" s="191"/>
      <c r="F198" s="191"/>
      <c r="G198" s="191"/>
      <c r="H198" s="196">
        <f>SUM(H199:H201)</f>
        <v>35000</v>
      </c>
      <c r="I198" s="200">
        <f>SUM(I199:I201)</f>
        <v>0</v>
      </c>
      <c r="J198" s="207">
        <f>SUM(J199:J201)</f>
        <v>0</v>
      </c>
    </row>
    <row r="199" spans="2:10" x14ac:dyDescent="0.25">
      <c r="B199" s="185" t="s">
        <v>258</v>
      </c>
      <c r="C199" s="57" t="s">
        <v>257</v>
      </c>
      <c r="D199" s="57"/>
      <c r="E199" s="57"/>
      <c r="F199" s="57"/>
      <c r="G199" s="57"/>
      <c r="H199" s="195">
        <v>0</v>
      </c>
      <c r="I199" s="55"/>
      <c r="J199" s="206"/>
    </row>
    <row r="200" spans="2:10" x14ac:dyDescent="0.25">
      <c r="B200" s="185" t="s">
        <v>259</v>
      </c>
      <c r="C200" s="57" t="s">
        <v>260</v>
      </c>
      <c r="D200" s="57"/>
      <c r="E200" s="57"/>
      <c r="F200" s="57"/>
      <c r="G200" s="57"/>
      <c r="H200" s="195">
        <v>5000</v>
      </c>
      <c r="I200" s="55"/>
      <c r="J200" s="206"/>
    </row>
    <row r="201" spans="2:10" x14ac:dyDescent="0.25">
      <c r="B201" s="185" t="s">
        <v>261</v>
      </c>
      <c r="C201" s="57" t="s">
        <v>262</v>
      </c>
      <c r="D201" s="57"/>
      <c r="E201" s="57"/>
      <c r="F201" s="57"/>
      <c r="G201" s="57"/>
      <c r="H201" s="195">
        <v>30000</v>
      </c>
      <c r="I201" s="55"/>
      <c r="J201" s="206"/>
    </row>
    <row r="202" spans="2:10" x14ac:dyDescent="0.25">
      <c r="B202" s="189" t="s">
        <v>263</v>
      </c>
      <c r="C202" s="190" t="s">
        <v>264</v>
      </c>
      <c r="D202" s="190"/>
      <c r="E202" s="191"/>
      <c r="F202" s="191"/>
      <c r="G202" s="191"/>
      <c r="H202" s="196">
        <f>SUM(H203:H204)</f>
        <v>9000</v>
      </c>
      <c r="I202" s="200">
        <f>SUM(I203:I204)</f>
        <v>0</v>
      </c>
      <c r="J202" s="207">
        <f>SUM(J203:J204)</f>
        <v>0</v>
      </c>
    </row>
    <row r="203" spans="2:10" x14ac:dyDescent="0.25">
      <c r="B203" s="185" t="s">
        <v>265</v>
      </c>
      <c r="C203" s="57" t="s">
        <v>287</v>
      </c>
      <c r="D203" s="57"/>
      <c r="E203" s="57"/>
      <c r="F203" s="57"/>
      <c r="G203" s="57"/>
      <c r="H203" s="195">
        <v>3000</v>
      </c>
      <c r="I203" s="55"/>
      <c r="J203" s="206"/>
    </row>
    <row r="204" spans="2:10" x14ac:dyDescent="0.25">
      <c r="B204" s="185" t="s">
        <v>267</v>
      </c>
      <c r="C204" s="57" t="s">
        <v>266</v>
      </c>
      <c r="D204" s="57"/>
      <c r="E204" s="57"/>
      <c r="F204" s="57"/>
      <c r="G204" s="57"/>
      <c r="H204" s="195">
        <v>6000</v>
      </c>
      <c r="I204" s="55"/>
      <c r="J204" s="206"/>
    </row>
    <row r="205" spans="2:10" x14ac:dyDescent="0.25">
      <c r="B205" s="189" t="s">
        <v>268</v>
      </c>
      <c r="C205" s="190" t="s">
        <v>269</v>
      </c>
      <c r="D205" s="190"/>
      <c r="E205" s="190"/>
      <c r="F205" s="190"/>
      <c r="G205" s="190"/>
      <c r="H205" s="196">
        <f>SUM(H206)</f>
        <v>21000</v>
      </c>
      <c r="I205" s="200">
        <f>SUM(I206)</f>
        <v>0</v>
      </c>
      <c r="J205" s="207">
        <f>SUM(J206)</f>
        <v>0</v>
      </c>
    </row>
    <row r="206" spans="2:10" x14ac:dyDescent="0.25">
      <c r="B206" s="185" t="s">
        <v>270</v>
      </c>
      <c r="C206" s="57" t="s">
        <v>290</v>
      </c>
      <c r="D206" s="57"/>
      <c r="E206" s="57"/>
      <c r="F206" s="57"/>
      <c r="G206" s="57"/>
      <c r="H206" s="195">
        <v>21000</v>
      </c>
      <c r="I206" s="55"/>
      <c r="J206" s="206"/>
    </row>
    <row r="207" spans="2:10" x14ac:dyDescent="0.25">
      <c r="B207" s="186"/>
      <c r="C207" s="179"/>
      <c r="D207" s="197" t="s">
        <v>271</v>
      </c>
      <c r="E207" s="179"/>
      <c r="F207" s="179"/>
      <c r="G207" s="179"/>
      <c r="H207" s="198">
        <f>SUM(H180+H183+H185+H187+H190+H196+H198+H202+H205)</f>
        <v>1453330</v>
      </c>
      <c r="I207" s="164">
        <f>SUM(I180+I183+I185+I187+I190+I196+I198+I202+I205)</f>
        <v>0</v>
      </c>
      <c r="J207" s="208">
        <f>SUM(J180+J183+J185+J187+J190+J196+J198+J202+J205)</f>
        <v>0</v>
      </c>
    </row>
  </sheetData>
  <mergeCells count="23">
    <mergeCell ref="B177:H177"/>
    <mergeCell ref="D61:E61"/>
    <mergeCell ref="B3:H3"/>
    <mergeCell ref="B4:H4"/>
    <mergeCell ref="B33:H33"/>
    <mergeCell ref="G9:L9"/>
    <mergeCell ref="E19:G19"/>
    <mergeCell ref="B29:H29"/>
    <mergeCell ref="D25:G25"/>
    <mergeCell ref="D27:G27"/>
    <mergeCell ref="D24:G24"/>
    <mergeCell ref="B5:H5"/>
    <mergeCell ref="B6:H6"/>
    <mergeCell ref="D20:G20"/>
    <mergeCell ref="B7:H7"/>
    <mergeCell ref="B8:H8"/>
    <mergeCell ref="D23:J23"/>
    <mergeCell ref="D21:G21"/>
    <mergeCell ref="B176:H176"/>
    <mergeCell ref="B30:H30"/>
    <mergeCell ref="B34:H34"/>
    <mergeCell ref="B92:H92"/>
    <mergeCell ref="B93:H93"/>
  </mergeCells>
  <pageMargins left="0.7" right="0.7" top="0.75" bottom="0.75" header="0.3" footer="0.3"/>
  <pageSetup paperSize="9" orientation="landscape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287B4-55E0-47FB-AAE4-281F95E47DCC}">
  <dimension ref="B3:E27"/>
  <sheetViews>
    <sheetView workbookViewId="0">
      <selection activeCell="H28" sqref="H28"/>
    </sheetView>
  </sheetViews>
  <sheetFormatPr defaultRowHeight="15" x14ac:dyDescent="0.25"/>
  <cols>
    <col min="1" max="1" width="2.85546875" customWidth="1"/>
    <col min="3" max="3" width="34.42578125" customWidth="1"/>
    <col min="4" max="4" width="17.140625" customWidth="1"/>
    <col min="5" max="5" width="18.140625" customWidth="1"/>
  </cols>
  <sheetData>
    <row r="3" spans="2:5" x14ac:dyDescent="0.25">
      <c r="B3" s="297" t="s">
        <v>173</v>
      </c>
      <c r="C3" s="297"/>
      <c r="D3" s="297"/>
      <c r="E3" s="297"/>
    </row>
    <row r="5" spans="2:5" x14ac:dyDescent="0.25">
      <c r="B5" s="297" t="s">
        <v>375</v>
      </c>
      <c r="C5" s="297"/>
      <c r="D5" s="297"/>
      <c r="E5" s="297"/>
    </row>
    <row r="7" spans="2:5" x14ac:dyDescent="0.25">
      <c r="B7" s="297" t="s">
        <v>339</v>
      </c>
      <c r="C7" s="297"/>
      <c r="D7" s="297"/>
      <c r="E7" s="297"/>
    </row>
    <row r="10" spans="2:5" x14ac:dyDescent="0.25">
      <c r="B10" s="214" t="s">
        <v>320</v>
      </c>
      <c r="C10" s="215"/>
      <c r="D10" s="217" t="s">
        <v>321</v>
      </c>
      <c r="E10" s="250" t="s">
        <v>377</v>
      </c>
    </row>
    <row r="11" spans="2:5" x14ac:dyDescent="0.25">
      <c r="B11" s="218" t="s">
        <v>322</v>
      </c>
      <c r="C11" s="219"/>
      <c r="D11" s="221" t="s">
        <v>340</v>
      </c>
      <c r="E11" s="249" t="s">
        <v>340</v>
      </c>
    </row>
    <row r="12" spans="2:5" x14ac:dyDescent="0.25">
      <c r="B12" s="222"/>
      <c r="C12" s="223" t="s">
        <v>323</v>
      </c>
      <c r="D12" s="224" t="s">
        <v>341</v>
      </c>
      <c r="E12" s="225">
        <v>3</v>
      </c>
    </row>
    <row r="13" spans="2:5" ht="15.75" x14ac:dyDescent="0.25">
      <c r="B13" s="226" t="s">
        <v>324</v>
      </c>
      <c r="C13" s="227"/>
      <c r="D13" s="228">
        <v>245800</v>
      </c>
      <c r="E13" s="229">
        <v>179694</v>
      </c>
    </row>
    <row r="14" spans="2:5" ht="15.75" x14ac:dyDescent="0.25">
      <c r="B14" s="230" t="s">
        <v>325</v>
      </c>
      <c r="C14" s="231"/>
      <c r="D14" s="142">
        <v>245800</v>
      </c>
      <c r="E14" s="232">
        <v>179694</v>
      </c>
    </row>
    <row r="15" spans="2:5" ht="15.75" x14ac:dyDescent="0.25">
      <c r="B15" s="233" t="s">
        <v>326</v>
      </c>
      <c r="C15" s="234"/>
      <c r="D15" s="236">
        <v>90000</v>
      </c>
      <c r="E15" s="235">
        <v>6000</v>
      </c>
    </row>
    <row r="16" spans="2:5" ht="15.75" x14ac:dyDescent="0.25">
      <c r="B16" s="230" t="s">
        <v>327</v>
      </c>
      <c r="C16" s="231"/>
      <c r="D16" s="142">
        <v>90000</v>
      </c>
      <c r="E16" s="232">
        <v>6000</v>
      </c>
    </row>
    <row r="17" spans="2:5" ht="15.75" x14ac:dyDescent="0.25">
      <c r="B17" s="238" t="s">
        <v>328</v>
      </c>
      <c r="C17" s="227"/>
      <c r="D17" s="228">
        <f>SUM(48530)</f>
        <v>48530</v>
      </c>
      <c r="E17" s="229">
        <v>20350</v>
      </c>
    </row>
    <row r="18" spans="2:5" ht="15.75" x14ac:dyDescent="0.25">
      <c r="B18" s="238" t="s">
        <v>329</v>
      </c>
      <c r="C18" s="227"/>
      <c r="D18" s="239">
        <v>45000</v>
      </c>
      <c r="E18" s="206">
        <v>20300</v>
      </c>
    </row>
    <row r="19" spans="2:5" ht="15.75" x14ac:dyDescent="0.25">
      <c r="B19" s="230" t="s">
        <v>330</v>
      </c>
      <c r="C19" s="231"/>
      <c r="D19" s="142">
        <v>3530</v>
      </c>
      <c r="E19" s="232">
        <v>50</v>
      </c>
    </row>
    <row r="20" spans="2:5" ht="15.75" x14ac:dyDescent="0.25">
      <c r="B20" s="238" t="s">
        <v>331</v>
      </c>
      <c r="C20" s="227"/>
      <c r="D20" s="228">
        <f>SUM(D21:D22)</f>
        <v>1030000</v>
      </c>
      <c r="E20" s="229">
        <f>SUM(E21:E22)</f>
        <v>402974</v>
      </c>
    </row>
    <row r="21" spans="2:5" ht="15.75" x14ac:dyDescent="0.25">
      <c r="B21" s="238" t="s">
        <v>332</v>
      </c>
      <c r="C21" s="227"/>
      <c r="D21" s="239">
        <v>750000</v>
      </c>
      <c r="E21" s="206">
        <v>188244</v>
      </c>
    </row>
    <row r="22" spans="2:5" ht="15.75" x14ac:dyDescent="0.25">
      <c r="B22" s="230" t="s">
        <v>333</v>
      </c>
      <c r="C22" s="231"/>
      <c r="D22" s="142">
        <v>280000</v>
      </c>
      <c r="E22" s="232">
        <v>214730</v>
      </c>
    </row>
    <row r="23" spans="2:5" ht="15.75" x14ac:dyDescent="0.25">
      <c r="B23" s="238" t="s">
        <v>336</v>
      </c>
      <c r="C23" s="227"/>
      <c r="D23" s="228">
        <v>39000</v>
      </c>
      <c r="E23" s="229">
        <v>494</v>
      </c>
    </row>
    <row r="24" spans="2:5" ht="15.75" x14ac:dyDescent="0.25">
      <c r="B24" s="238" t="s">
        <v>337</v>
      </c>
      <c r="C24" s="227"/>
      <c r="D24" s="239">
        <v>39000</v>
      </c>
      <c r="E24" s="206">
        <v>494</v>
      </c>
    </row>
    <row r="25" spans="2:5" ht="15.75" x14ac:dyDescent="0.25">
      <c r="B25" s="241" t="s">
        <v>338</v>
      </c>
      <c r="C25" s="242"/>
      <c r="D25" s="243">
        <v>0</v>
      </c>
      <c r="E25" s="244">
        <v>0</v>
      </c>
    </row>
    <row r="26" spans="2:5" ht="15.75" x14ac:dyDescent="0.25">
      <c r="B26" s="227"/>
      <c r="C26" s="245"/>
      <c r="D26" s="239"/>
      <c r="E26" s="206"/>
    </row>
    <row r="27" spans="2:5" x14ac:dyDescent="0.25">
      <c r="C27" s="237" t="s">
        <v>271</v>
      </c>
      <c r="D27" s="248">
        <f>SUM(D13+D15+D17+D20+D23)</f>
        <v>1453330</v>
      </c>
      <c r="E27" s="247">
        <f>SUM(E13+E15+E17+E20+E23)</f>
        <v>609512</v>
      </c>
    </row>
  </sheetData>
  <mergeCells count="3">
    <mergeCell ref="B3:E3"/>
    <mergeCell ref="B5:E5"/>
    <mergeCell ref="B7:E7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6D08C-F179-4320-A0B4-5AA0C45A898B}">
  <dimension ref="B4:J36"/>
  <sheetViews>
    <sheetView topLeftCell="A7" workbookViewId="0">
      <selection activeCell="K9" sqref="K9"/>
    </sheetView>
  </sheetViews>
  <sheetFormatPr defaultRowHeight="15" x14ac:dyDescent="0.25"/>
  <cols>
    <col min="1" max="1" width="1.42578125" customWidth="1"/>
    <col min="7" max="7" width="25.85546875" customWidth="1"/>
    <col min="8" max="8" width="15.140625" customWidth="1"/>
    <col min="9" max="9" width="14" customWidth="1"/>
    <col min="10" max="10" width="16.140625" customWidth="1"/>
  </cols>
  <sheetData>
    <row r="4" spans="2:10" x14ac:dyDescent="0.25">
      <c r="B4" s="298" t="s">
        <v>381</v>
      </c>
      <c r="C4" s="298"/>
      <c r="D4" s="298"/>
      <c r="E4" s="298"/>
      <c r="F4" s="298"/>
      <c r="G4" s="298"/>
      <c r="H4" s="298"/>
      <c r="I4" s="298"/>
      <c r="J4" s="298"/>
    </row>
    <row r="5" spans="2:10" x14ac:dyDescent="0.25">
      <c r="B5" s="298" t="s">
        <v>229</v>
      </c>
      <c r="C5" s="298"/>
      <c r="D5" s="298"/>
      <c r="E5" s="298"/>
      <c r="F5" s="298"/>
      <c r="G5" s="298"/>
      <c r="H5" s="298"/>
      <c r="I5" s="298"/>
      <c r="J5" s="298"/>
    </row>
    <row r="6" spans="2:10" x14ac:dyDescent="0.25">
      <c r="I6" t="s">
        <v>353</v>
      </c>
      <c r="J6" t="s">
        <v>379</v>
      </c>
    </row>
    <row r="7" spans="2:10" x14ac:dyDescent="0.25">
      <c r="H7" t="s">
        <v>284</v>
      </c>
      <c r="I7" t="s">
        <v>349</v>
      </c>
      <c r="J7" t="s">
        <v>380</v>
      </c>
    </row>
    <row r="8" spans="2:10" x14ac:dyDescent="0.25">
      <c r="B8" s="222"/>
      <c r="C8" s="271"/>
      <c r="D8" s="271"/>
      <c r="E8" s="271"/>
      <c r="F8" s="271"/>
      <c r="G8" s="269"/>
      <c r="H8" s="269" t="s">
        <v>378</v>
      </c>
      <c r="I8" s="262">
        <v>2025</v>
      </c>
      <c r="J8" s="262">
        <v>2025</v>
      </c>
    </row>
    <row r="9" spans="2:10" x14ac:dyDescent="0.25">
      <c r="B9" s="272" t="s">
        <v>234</v>
      </c>
      <c r="C9" s="60"/>
      <c r="D9" s="60"/>
      <c r="E9" s="60"/>
      <c r="F9" s="60"/>
      <c r="G9" s="273"/>
      <c r="H9" s="274">
        <v>587830</v>
      </c>
      <c r="I9" s="154">
        <f>SUM(I10:I11)</f>
        <v>-160838</v>
      </c>
      <c r="J9" s="154">
        <f>SUM(J10:J11)</f>
        <v>426992</v>
      </c>
    </row>
    <row r="10" spans="2:10" x14ac:dyDescent="0.25">
      <c r="B10" s="222" t="s">
        <v>232</v>
      </c>
      <c r="C10" s="271"/>
      <c r="D10" s="271"/>
      <c r="E10" s="271"/>
      <c r="F10" s="271"/>
      <c r="G10" s="269"/>
      <c r="H10" s="270">
        <v>19930</v>
      </c>
      <c r="I10" s="148">
        <v>9870</v>
      </c>
      <c r="J10" s="148">
        <v>29800</v>
      </c>
    </row>
    <row r="11" spans="2:10" x14ac:dyDescent="0.25">
      <c r="B11" s="222" t="s">
        <v>233</v>
      </c>
      <c r="C11" s="271"/>
      <c r="D11" s="271"/>
      <c r="E11" s="271"/>
      <c r="F11" s="271"/>
      <c r="G11" s="269"/>
      <c r="H11" s="270">
        <v>567900</v>
      </c>
      <c r="I11" s="148">
        <v>-170708</v>
      </c>
      <c r="J11" s="148">
        <v>397192</v>
      </c>
    </row>
    <row r="12" spans="2:10" x14ac:dyDescent="0.25">
      <c r="B12" s="272">
        <v>3</v>
      </c>
      <c r="C12" s="60" t="s">
        <v>236</v>
      </c>
      <c r="D12" s="60"/>
      <c r="E12" s="60"/>
      <c r="F12" s="60"/>
      <c r="G12" s="273"/>
      <c r="H12" s="274">
        <v>7000</v>
      </c>
      <c r="I12" s="154">
        <f>SUM(I13)</f>
        <v>-5480</v>
      </c>
      <c r="J12" s="154">
        <f>SUM(J13)</f>
        <v>1520</v>
      </c>
    </row>
    <row r="13" spans="2:10" x14ac:dyDescent="0.25">
      <c r="B13" s="222" t="s">
        <v>237</v>
      </c>
      <c r="C13" s="271"/>
      <c r="D13" s="271"/>
      <c r="E13" s="271"/>
      <c r="F13" s="271"/>
      <c r="G13" s="269"/>
      <c r="H13" s="270">
        <v>7000</v>
      </c>
      <c r="I13" s="148">
        <v>-5480</v>
      </c>
      <c r="J13" s="148">
        <v>1520</v>
      </c>
    </row>
    <row r="14" spans="2:10" x14ac:dyDescent="0.25">
      <c r="B14" s="275">
        <v>4</v>
      </c>
      <c r="C14" s="276" t="s">
        <v>296</v>
      </c>
      <c r="D14" s="276"/>
      <c r="E14" s="276"/>
      <c r="F14" s="276"/>
      <c r="G14" s="277"/>
      <c r="H14" s="274">
        <v>5000</v>
      </c>
      <c r="I14" s="154">
        <f>SUM(I15)</f>
        <v>-5000</v>
      </c>
      <c r="J14" s="154">
        <f>SUM(J15)</f>
        <v>0</v>
      </c>
    </row>
    <row r="15" spans="2:10" x14ac:dyDescent="0.25">
      <c r="B15" s="263" t="s">
        <v>239</v>
      </c>
      <c r="C15" s="264"/>
      <c r="D15" s="264"/>
      <c r="E15" s="264"/>
      <c r="F15" s="264"/>
      <c r="G15" s="265"/>
      <c r="H15" s="270">
        <v>5000</v>
      </c>
      <c r="I15" s="148">
        <v>-5000</v>
      </c>
      <c r="J15" s="148">
        <v>0</v>
      </c>
    </row>
    <row r="16" spans="2:10" x14ac:dyDescent="0.25">
      <c r="B16" s="275">
        <v>5</v>
      </c>
      <c r="C16" s="276" t="s">
        <v>295</v>
      </c>
      <c r="D16" s="276"/>
      <c r="E16" s="276"/>
      <c r="F16" s="276"/>
      <c r="G16" s="277"/>
      <c r="H16" s="277">
        <v>0</v>
      </c>
      <c r="I16" s="278"/>
      <c r="J16" s="278"/>
    </row>
    <row r="17" spans="2:10" x14ac:dyDescent="0.25">
      <c r="B17" s="222">
        <v>50</v>
      </c>
      <c r="C17" s="271" t="s">
        <v>295</v>
      </c>
      <c r="D17" s="271"/>
      <c r="E17" s="271"/>
      <c r="F17" s="271"/>
      <c r="G17" s="269"/>
      <c r="H17" s="269">
        <v>0</v>
      </c>
      <c r="I17" s="261">
        <v>0</v>
      </c>
      <c r="J17" s="261">
        <v>0</v>
      </c>
    </row>
    <row r="18" spans="2:10" x14ac:dyDescent="0.25">
      <c r="B18" s="222">
        <v>51</v>
      </c>
      <c r="C18" s="271" t="s">
        <v>243</v>
      </c>
      <c r="D18" s="271"/>
      <c r="E18" s="271"/>
      <c r="F18" s="271"/>
      <c r="G18" s="269"/>
      <c r="H18" s="269">
        <v>0</v>
      </c>
      <c r="I18" s="261">
        <v>0</v>
      </c>
      <c r="J18" s="261">
        <v>0</v>
      </c>
    </row>
    <row r="19" spans="2:10" x14ac:dyDescent="0.25">
      <c r="B19" s="275">
        <v>6</v>
      </c>
      <c r="C19" s="276" t="s">
        <v>294</v>
      </c>
      <c r="D19" s="276"/>
      <c r="E19" s="276"/>
      <c r="F19" s="276"/>
      <c r="G19" s="277"/>
      <c r="H19" s="274">
        <v>788500</v>
      </c>
      <c r="I19" s="154">
        <f>SUM(I20:I24)</f>
        <v>-636500</v>
      </c>
      <c r="J19" s="154">
        <f>SUM(J20:J24)</f>
        <v>152000</v>
      </c>
    </row>
    <row r="20" spans="2:10" x14ac:dyDescent="0.25">
      <c r="B20" s="222">
        <v>60</v>
      </c>
      <c r="C20" s="271" t="s">
        <v>245</v>
      </c>
      <c r="D20" s="271"/>
      <c r="E20" s="271"/>
      <c r="F20" s="271"/>
      <c r="G20" s="269"/>
      <c r="H20" s="270">
        <v>580000</v>
      </c>
      <c r="I20" s="148">
        <v>-510000</v>
      </c>
      <c r="J20" s="148">
        <v>70000</v>
      </c>
    </row>
    <row r="21" spans="2:10" x14ac:dyDescent="0.25">
      <c r="B21" s="222">
        <v>61</v>
      </c>
      <c r="C21" s="271" t="s">
        <v>293</v>
      </c>
      <c r="D21" s="271"/>
      <c r="E21" s="271"/>
      <c r="F21" s="271"/>
      <c r="G21" s="269"/>
      <c r="H21" s="270">
        <v>140000</v>
      </c>
      <c r="I21" s="148">
        <v>-110000</v>
      </c>
      <c r="J21" s="148">
        <v>30000</v>
      </c>
    </row>
    <row r="22" spans="2:10" x14ac:dyDescent="0.25">
      <c r="B22" s="222">
        <v>62</v>
      </c>
      <c r="C22" s="271" t="s">
        <v>292</v>
      </c>
      <c r="D22" s="271"/>
      <c r="E22" s="271"/>
      <c r="F22" s="271"/>
      <c r="G22" s="269"/>
      <c r="H22" s="270">
        <v>9500</v>
      </c>
      <c r="I22" s="148">
        <v>-9500</v>
      </c>
      <c r="J22" s="148">
        <v>0</v>
      </c>
    </row>
    <row r="23" spans="2:10" x14ac:dyDescent="0.25">
      <c r="B23" s="222">
        <v>64</v>
      </c>
      <c r="C23" s="271" t="s">
        <v>250</v>
      </c>
      <c r="D23" s="271"/>
      <c r="E23" s="271"/>
      <c r="F23" s="271"/>
      <c r="G23" s="269"/>
      <c r="H23" s="270">
        <v>29000</v>
      </c>
      <c r="I23" s="148">
        <v>-12000</v>
      </c>
      <c r="J23" s="148">
        <v>17000</v>
      </c>
    </row>
    <row r="24" spans="2:10" x14ac:dyDescent="0.25">
      <c r="B24" s="222">
        <v>66</v>
      </c>
      <c r="C24" s="271" t="s">
        <v>291</v>
      </c>
      <c r="D24" s="271"/>
      <c r="E24" s="271"/>
      <c r="F24" s="271"/>
      <c r="G24" s="269"/>
      <c r="H24" s="270">
        <v>30000</v>
      </c>
      <c r="I24" s="148">
        <v>5000</v>
      </c>
      <c r="J24" s="148">
        <v>35000</v>
      </c>
    </row>
    <row r="25" spans="2:10" x14ac:dyDescent="0.25">
      <c r="B25" s="275">
        <v>7</v>
      </c>
      <c r="C25" s="276" t="s">
        <v>253</v>
      </c>
      <c r="D25" s="276"/>
      <c r="E25" s="276"/>
      <c r="F25" s="276"/>
      <c r="G25" s="277"/>
      <c r="H25" s="277">
        <v>0</v>
      </c>
      <c r="I25" s="278">
        <v>0</v>
      </c>
      <c r="J25" s="278">
        <v>0</v>
      </c>
    </row>
    <row r="26" spans="2:10" x14ac:dyDescent="0.25">
      <c r="B26" s="222">
        <v>74</v>
      </c>
      <c r="C26" s="271" t="s">
        <v>255</v>
      </c>
      <c r="D26" s="271"/>
      <c r="E26" s="271"/>
      <c r="F26" s="271"/>
      <c r="G26" s="269"/>
      <c r="H26" s="269">
        <v>0</v>
      </c>
      <c r="I26" s="261">
        <v>0</v>
      </c>
      <c r="J26" s="261">
        <v>0</v>
      </c>
    </row>
    <row r="27" spans="2:10" x14ac:dyDescent="0.25">
      <c r="B27" s="275">
        <v>8</v>
      </c>
      <c r="C27" s="276" t="s">
        <v>257</v>
      </c>
      <c r="D27" s="276"/>
      <c r="E27" s="276"/>
      <c r="F27" s="276"/>
      <c r="G27" s="277"/>
      <c r="H27" s="274">
        <v>35000</v>
      </c>
      <c r="I27" s="154">
        <f>SUM(I28:I30)</f>
        <v>-28500</v>
      </c>
      <c r="J27" s="154">
        <f>SUM(J28:J30)</f>
        <v>6500</v>
      </c>
    </row>
    <row r="28" spans="2:10" x14ac:dyDescent="0.25">
      <c r="B28" s="222">
        <v>80</v>
      </c>
      <c r="C28" s="271" t="s">
        <v>257</v>
      </c>
      <c r="D28" s="271"/>
      <c r="E28" s="271"/>
      <c r="F28" s="271"/>
      <c r="G28" s="269"/>
      <c r="H28" s="269">
        <v>0</v>
      </c>
      <c r="I28" s="261">
        <v>0</v>
      </c>
      <c r="J28" s="261">
        <v>0</v>
      </c>
    </row>
    <row r="29" spans="2:10" x14ac:dyDescent="0.25">
      <c r="B29" s="222">
        <v>81</v>
      </c>
      <c r="C29" s="271" t="s">
        <v>260</v>
      </c>
      <c r="D29" s="271"/>
      <c r="E29" s="271"/>
      <c r="F29" s="271"/>
      <c r="G29" s="269"/>
      <c r="H29" s="270">
        <v>5000</v>
      </c>
      <c r="I29" s="148">
        <v>-2500</v>
      </c>
      <c r="J29" s="148">
        <v>2500</v>
      </c>
    </row>
    <row r="30" spans="2:10" x14ac:dyDescent="0.25">
      <c r="B30" s="222">
        <v>82</v>
      </c>
      <c r="C30" s="271" t="s">
        <v>262</v>
      </c>
      <c r="D30" s="271"/>
      <c r="E30" s="271"/>
      <c r="F30" s="271"/>
      <c r="G30" s="269"/>
      <c r="H30" s="270">
        <v>30000</v>
      </c>
      <c r="I30" s="148">
        <v>-26000</v>
      </c>
      <c r="J30" s="148">
        <v>4000</v>
      </c>
    </row>
    <row r="31" spans="2:10" x14ac:dyDescent="0.25">
      <c r="B31" s="275">
        <v>9</v>
      </c>
      <c r="C31" s="276" t="s">
        <v>264</v>
      </c>
      <c r="D31" s="276"/>
      <c r="E31" s="276"/>
      <c r="F31" s="276"/>
      <c r="G31" s="277"/>
      <c r="H31" s="274">
        <v>9000</v>
      </c>
      <c r="I31" s="154">
        <f>SUM(I32:I33)</f>
        <v>500</v>
      </c>
      <c r="J31" s="154">
        <f>SUM(J32:J33)</f>
        <v>9500</v>
      </c>
    </row>
    <row r="32" spans="2:10" x14ac:dyDescent="0.25">
      <c r="B32" s="222">
        <v>91</v>
      </c>
      <c r="C32" s="271" t="s">
        <v>287</v>
      </c>
      <c r="D32" s="271"/>
      <c r="E32" s="271"/>
      <c r="F32" s="271"/>
      <c r="G32" s="269"/>
      <c r="H32" s="270">
        <v>3000</v>
      </c>
      <c r="I32" s="148">
        <v>4000</v>
      </c>
      <c r="J32" s="148">
        <v>7000</v>
      </c>
    </row>
    <row r="33" spans="2:10" x14ac:dyDescent="0.25">
      <c r="B33" s="222">
        <v>95</v>
      </c>
      <c r="C33" s="271" t="s">
        <v>266</v>
      </c>
      <c r="D33" s="271"/>
      <c r="E33" s="271"/>
      <c r="F33" s="271"/>
      <c r="G33" s="269"/>
      <c r="H33" s="270">
        <v>6000</v>
      </c>
      <c r="I33" s="148">
        <v>-3500</v>
      </c>
      <c r="J33" s="148">
        <v>2500</v>
      </c>
    </row>
    <row r="34" spans="2:10" x14ac:dyDescent="0.25">
      <c r="B34" s="275">
        <v>10</v>
      </c>
      <c r="C34" s="276" t="s">
        <v>269</v>
      </c>
      <c r="D34" s="276"/>
      <c r="E34" s="276"/>
      <c r="F34" s="276"/>
      <c r="G34" s="277"/>
      <c r="H34" s="274">
        <v>21000</v>
      </c>
      <c r="I34" s="154">
        <f>SUM(I35)</f>
        <v>-8000</v>
      </c>
      <c r="J34" s="154">
        <f>SUM(J35)</f>
        <v>13000</v>
      </c>
    </row>
    <row r="35" spans="2:10" x14ac:dyDescent="0.25">
      <c r="B35" s="266">
        <v>107</v>
      </c>
      <c r="C35" s="267" t="s">
        <v>290</v>
      </c>
      <c r="D35" s="267"/>
      <c r="E35" s="267"/>
      <c r="F35" s="267"/>
      <c r="G35" s="268"/>
      <c r="H35" s="270">
        <v>21000</v>
      </c>
      <c r="I35" s="148">
        <v>-8000</v>
      </c>
      <c r="J35" s="148">
        <v>13000</v>
      </c>
    </row>
    <row r="36" spans="2:10" x14ac:dyDescent="0.25">
      <c r="B36" s="266"/>
      <c r="C36" s="267"/>
      <c r="D36" s="267" t="s">
        <v>271</v>
      </c>
      <c r="E36" s="267"/>
      <c r="F36" s="267"/>
      <c r="G36" s="268"/>
      <c r="H36" s="270">
        <f>SUM(H9+H12+H14+H16+H19+H25+H27+H31+H34)</f>
        <v>1453330</v>
      </c>
      <c r="I36" s="148">
        <f>SUM(I9+I12+I14+I16+I19+I25+I27+I31+I34)</f>
        <v>-843818</v>
      </c>
      <c r="J36" s="148">
        <f>SUM(J9+J12+J14+J16+J19+J25+J27+J31+J34)</f>
        <v>609512</v>
      </c>
    </row>
  </sheetData>
  <mergeCells count="2">
    <mergeCell ref="B4:J4"/>
    <mergeCell ref="B5:J5"/>
  </mergeCell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9946E-B2AE-43C9-8AC7-3F36A3619AC4}">
  <dimension ref="A4:D28"/>
  <sheetViews>
    <sheetView workbookViewId="0">
      <selection activeCell="E27" sqref="E27"/>
    </sheetView>
  </sheetViews>
  <sheetFormatPr defaultRowHeight="15" x14ac:dyDescent="0.25"/>
  <cols>
    <col min="1" max="1" width="11.5703125" customWidth="1"/>
    <col min="2" max="2" width="30.5703125" customWidth="1"/>
    <col min="3" max="3" width="18.85546875" customWidth="1"/>
    <col min="4" max="4" width="17.85546875" customWidth="1"/>
  </cols>
  <sheetData>
    <row r="4" spans="1:4" x14ac:dyDescent="0.25">
      <c r="A4" s="297" t="s">
        <v>173</v>
      </c>
      <c r="B4" s="297"/>
      <c r="C4" s="297"/>
      <c r="D4" s="297"/>
    </row>
    <row r="5" spans="1:4" x14ac:dyDescent="0.25">
      <c r="B5" s="59" t="s">
        <v>376</v>
      </c>
    </row>
    <row r="6" spans="1:4" x14ac:dyDescent="0.25">
      <c r="A6" s="297" t="s">
        <v>319</v>
      </c>
      <c r="B6" s="297"/>
      <c r="C6" s="297"/>
      <c r="D6" s="297"/>
    </row>
    <row r="9" spans="1:4" x14ac:dyDescent="0.25">
      <c r="A9" s="214" t="s">
        <v>320</v>
      </c>
      <c r="B9" s="215"/>
      <c r="C9" s="216" t="s">
        <v>321</v>
      </c>
      <c r="D9" s="216" t="s">
        <v>377</v>
      </c>
    </row>
    <row r="10" spans="1:4" x14ac:dyDescent="0.25">
      <c r="A10" s="218" t="s">
        <v>322</v>
      </c>
      <c r="B10" s="219"/>
      <c r="C10" s="220" t="s">
        <v>340</v>
      </c>
      <c r="D10" s="220">
        <v>2025</v>
      </c>
    </row>
    <row r="11" spans="1:4" x14ac:dyDescent="0.25">
      <c r="A11" s="222"/>
      <c r="B11" s="223" t="s">
        <v>323</v>
      </c>
      <c r="C11" s="224">
        <v>2</v>
      </c>
      <c r="D11" s="225">
        <v>3</v>
      </c>
    </row>
    <row r="12" spans="1:4" ht="15.75" x14ac:dyDescent="0.25">
      <c r="A12" s="226" t="s">
        <v>324</v>
      </c>
      <c r="B12" s="227"/>
      <c r="C12" s="228">
        <v>265800</v>
      </c>
      <c r="D12" s="229">
        <v>109010</v>
      </c>
    </row>
    <row r="13" spans="1:4" ht="15.75" x14ac:dyDescent="0.25">
      <c r="A13" s="230" t="s">
        <v>325</v>
      </c>
      <c r="B13" s="231"/>
      <c r="C13" s="142">
        <v>265800</v>
      </c>
      <c r="D13" s="232">
        <v>109010</v>
      </c>
    </row>
    <row r="14" spans="1:4" ht="15.75" x14ac:dyDescent="0.25">
      <c r="A14" s="233" t="s">
        <v>326</v>
      </c>
      <c r="B14" s="234"/>
      <c r="C14" s="260">
        <v>90000</v>
      </c>
      <c r="D14" s="235">
        <v>6000</v>
      </c>
    </row>
    <row r="15" spans="1:4" ht="15.75" x14ac:dyDescent="0.25">
      <c r="A15" s="230" t="s">
        <v>327</v>
      </c>
      <c r="B15" s="231"/>
      <c r="C15" s="142">
        <v>90000</v>
      </c>
      <c r="D15" s="232">
        <v>6000</v>
      </c>
    </row>
    <row r="16" spans="1:4" ht="15.75" x14ac:dyDescent="0.25">
      <c r="A16" s="238" t="s">
        <v>328</v>
      </c>
      <c r="B16" s="227"/>
      <c r="C16" s="228">
        <v>48530</v>
      </c>
      <c r="D16" s="229">
        <v>20350</v>
      </c>
    </row>
    <row r="17" spans="1:4" ht="15.75" x14ac:dyDescent="0.25">
      <c r="A17" s="238" t="s">
        <v>329</v>
      </c>
      <c r="B17" s="227"/>
      <c r="C17" s="239">
        <v>45000</v>
      </c>
      <c r="D17" s="206">
        <v>20300</v>
      </c>
    </row>
    <row r="18" spans="1:4" ht="15.75" x14ac:dyDescent="0.25">
      <c r="A18" s="230" t="s">
        <v>330</v>
      </c>
      <c r="B18" s="231"/>
      <c r="C18" s="142">
        <v>3530</v>
      </c>
      <c r="D18" s="232">
        <v>50</v>
      </c>
    </row>
    <row r="19" spans="1:4" ht="15.75" x14ac:dyDescent="0.25">
      <c r="A19" s="238" t="s">
        <v>331</v>
      </c>
      <c r="B19" s="227"/>
      <c r="C19" s="240">
        <v>1030000</v>
      </c>
      <c r="D19" s="229">
        <f>SUM(D20:D21)</f>
        <v>402974</v>
      </c>
    </row>
    <row r="20" spans="1:4" ht="15.75" x14ac:dyDescent="0.25">
      <c r="A20" s="238" t="s">
        <v>332</v>
      </c>
      <c r="B20" s="227"/>
      <c r="C20" s="239">
        <v>750000</v>
      </c>
      <c r="D20" s="206">
        <v>188244</v>
      </c>
    </row>
    <row r="21" spans="1:4" ht="15.75" x14ac:dyDescent="0.25">
      <c r="A21" s="230" t="s">
        <v>333</v>
      </c>
      <c r="B21" s="231"/>
      <c r="C21" s="142">
        <v>280000</v>
      </c>
      <c r="D21" s="232">
        <v>214730</v>
      </c>
    </row>
    <row r="22" spans="1:4" ht="15.75" x14ac:dyDescent="0.25">
      <c r="A22" s="238" t="s">
        <v>334</v>
      </c>
      <c r="B22" s="227"/>
      <c r="C22" s="228">
        <v>10000</v>
      </c>
      <c r="D22" s="206">
        <v>0</v>
      </c>
    </row>
    <row r="23" spans="1:4" ht="15.75" x14ac:dyDescent="0.25">
      <c r="A23" s="230" t="s">
        <v>335</v>
      </c>
      <c r="B23" s="231"/>
      <c r="C23" s="142">
        <v>10000</v>
      </c>
      <c r="D23" s="232">
        <v>0</v>
      </c>
    </row>
    <row r="24" spans="1:4" ht="15.75" x14ac:dyDescent="0.25">
      <c r="A24" s="238" t="s">
        <v>336</v>
      </c>
      <c r="B24" s="227"/>
      <c r="C24" s="228">
        <v>39000</v>
      </c>
      <c r="D24" s="229">
        <v>494</v>
      </c>
    </row>
    <row r="25" spans="1:4" ht="15.75" x14ac:dyDescent="0.25">
      <c r="A25" s="238" t="s">
        <v>337</v>
      </c>
      <c r="B25" s="227"/>
      <c r="C25" s="239">
        <v>39000</v>
      </c>
      <c r="D25" s="206">
        <v>494</v>
      </c>
    </row>
    <row r="26" spans="1:4" ht="15.75" x14ac:dyDescent="0.25">
      <c r="A26" s="241" t="s">
        <v>338</v>
      </c>
      <c r="B26" s="242"/>
      <c r="C26" s="243">
        <v>0</v>
      </c>
      <c r="D26" s="244">
        <v>0</v>
      </c>
    </row>
    <row r="27" spans="1:4" ht="15.75" x14ac:dyDescent="0.25">
      <c r="A27" s="227"/>
      <c r="B27" s="245"/>
      <c r="C27" s="239"/>
      <c r="D27" s="206"/>
    </row>
    <row r="28" spans="1:4" x14ac:dyDescent="0.25">
      <c r="B28" s="237" t="s">
        <v>271</v>
      </c>
      <c r="C28" s="246">
        <f>SUM(C12+C14+C16+C19+C22+C24)</f>
        <v>1483330</v>
      </c>
      <c r="D28" s="247">
        <f>SUM(D12+D14+D16+D19+D24)</f>
        <v>538828</v>
      </c>
    </row>
  </sheetData>
  <mergeCells count="2">
    <mergeCell ref="A4:D4"/>
    <mergeCell ref="A6:D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L217"/>
  <sheetViews>
    <sheetView topLeftCell="A169" workbookViewId="0">
      <selection activeCell="N221" sqref="N221"/>
    </sheetView>
  </sheetViews>
  <sheetFormatPr defaultRowHeight="15" x14ac:dyDescent="0.25"/>
  <cols>
    <col min="1" max="1" width="1.28515625" customWidth="1"/>
    <col min="2" max="2" width="7.7109375" customWidth="1"/>
    <col min="3" max="3" width="11.28515625" customWidth="1"/>
    <col min="4" max="4" width="39.28515625" customWidth="1"/>
    <col min="5" max="5" width="4.28515625" customWidth="1"/>
    <col min="6" max="6" width="3.7109375" customWidth="1"/>
    <col min="7" max="7" width="16.85546875" customWidth="1"/>
    <col min="8" max="8" width="3.5703125" customWidth="1"/>
    <col min="9" max="9" width="17.28515625" customWidth="1"/>
    <col min="10" max="10" width="2.85546875" customWidth="1"/>
    <col min="11" max="11" width="18.85546875" customWidth="1"/>
    <col min="12" max="12" width="9.140625" hidden="1" customWidth="1"/>
  </cols>
  <sheetData>
    <row r="2" spans="2:12" x14ac:dyDescent="0.25">
      <c r="B2" s="59" t="s">
        <v>273</v>
      </c>
      <c r="C2" s="59"/>
      <c r="D2" s="59"/>
    </row>
    <row r="3" spans="2:12" x14ac:dyDescent="0.25">
      <c r="D3" s="56" t="s">
        <v>274</v>
      </c>
    </row>
    <row r="4" spans="2:12" x14ac:dyDescent="0.25">
      <c r="B4" s="59" t="s">
        <v>352</v>
      </c>
      <c r="C4" s="59"/>
      <c r="D4" s="59"/>
      <c r="E4" s="59"/>
      <c r="F4" s="59"/>
      <c r="G4" s="59"/>
      <c r="H4" s="59"/>
      <c r="I4" s="59"/>
      <c r="J4" s="59"/>
      <c r="K4" s="59"/>
    </row>
    <row r="5" spans="2:12" x14ac:dyDescent="0.25">
      <c r="B5" s="59" t="s">
        <v>272</v>
      </c>
      <c r="C5" s="59"/>
      <c r="D5" s="59"/>
      <c r="E5" s="59"/>
      <c r="F5" s="59"/>
      <c r="G5" s="59"/>
      <c r="H5" s="59"/>
      <c r="I5" s="59"/>
      <c r="J5" s="59"/>
      <c r="K5" s="59"/>
    </row>
    <row r="7" spans="2:12" ht="19.5" x14ac:dyDescent="0.3">
      <c r="B7" s="24" t="s">
        <v>275</v>
      </c>
    </row>
    <row r="8" spans="2:12" x14ac:dyDescent="0.25">
      <c r="B8" s="25"/>
      <c r="C8" s="25" t="s">
        <v>7</v>
      </c>
      <c r="D8" s="25"/>
      <c r="E8" s="25"/>
      <c r="F8" s="25"/>
      <c r="G8" s="110" t="s">
        <v>187</v>
      </c>
      <c r="H8" s="61"/>
      <c r="I8" s="111" t="s">
        <v>353</v>
      </c>
      <c r="J8" s="61"/>
      <c r="K8" s="111" t="s">
        <v>347</v>
      </c>
      <c r="L8" s="61"/>
    </row>
    <row r="9" spans="2:12" x14ac:dyDescent="0.25">
      <c r="B9" s="25"/>
      <c r="C9" s="25" t="s">
        <v>8</v>
      </c>
      <c r="D9" s="25" t="s">
        <v>57</v>
      </c>
      <c r="E9" s="25"/>
      <c r="F9" s="25"/>
      <c r="G9" s="110" t="s">
        <v>197</v>
      </c>
      <c r="H9" s="61"/>
      <c r="I9" s="111" t="s">
        <v>349</v>
      </c>
      <c r="J9" s="61"/>
      <c r="K9" s="111">
        <v>2025</v>
      </c>
      <c r="L9" s="61"/>
    </row>
    <row r="10" spans="2:12" x14ac:dyDescent="0.25">
      <c r="B10" s="26"/>
      <c r="C10" s="27" t="s">
        <v>58</v>
      </c>
      <c r="D10" s="26" t="s">
        <v>59</v>
      </c>
      <c r="E10" s="28"/>
      <c r="F10" s="28"/>
      <c r="G10" s="28">
        <f>SUM(G12+G25+G38+G75+G96+G106+G114+G126+G144+G159)</f>
        <v>1453330</v>
      </c>
      <c r="H10" s="62"/>
      <c r="I10" s="119">
        <f>SUM(I12+I25+I38+I75+I96+I106+I114+I126+I144+I159)</f>
        <v>-850818</v>
      </c>
      <c r="J10" s="62"/>
      <c r="K10" s="119">
        <f>SUM(K12+K25+K38+K75+K96+K106+K114+K126+K144+K159)</f>
        <v>609512</v>
      </c>
      <c r="L10" s="62"/>
    </row>
    <row r="11" spans="2:12" x14ac:dyDescent="0.25">
      <c r="B11" s="67" t="s">
        <v>60</v>
      </c>
      <c r="C11" s="70">
        <v>10</v>
      </c>
      <c r="D11" s="67" t="s">
        <v>61</v>
      </c>
      <c r="E11" s="68"/>
      <c r="F11" s="68"/>
      <c r="G11" s="68"/>
      <c r="H11" s="71"/>
      <c r="I11" s="126"/>
      <c r="J11" s="71"/>
      <c r="K11" s="71"/>
      <c r="L11" s="71"/>
    </row>
    <row r="12" spans="2:12" x14ac:dyDescent="0.25">
      <c r="B12" s="67" t="s">
        <v>62</v>
      </c>
      <c r="C12" s="70">
        <v>1001</v>
      </c>
      <c r="D12" s="67" t="s">
        <v>63</v>
      </c>
      <c r="E12" s="68"/>
      <c r="F12" s="68"/>
      <c r="G12" s="68">
        <f>SUM(G14)</f>
        <v>19000</v>
      </c>
      <c r="H12" s="71"/>
      <c r="I12" s="203">
        <f>SUM(I14)</f>
        <v>10000</v>
      </c>
      <c r="J12" s="71"/>
      <c r="K12" s="203">
        <f>SUM(K14)</f>
        <v>29000</v>
      </c>
      <c r="L12" s="71"/>
    </row>
    <row r="13" spans="2:12" ht="23.25" x14ac:dyDescent="0.25">
      <c r="B13" s="72" t="s">
        <v>64</v>
      </c>
      <c r="C13" s="73" t="s">
        <v>65</v>
      </c>
      <c r="D13" s="74" t="s">
        <v>66</v>
      </c>
      <c r="E13" s="75"/>
      <c r="F13" s="75"/>
      <c r="G13" s="75"/>
      <c r="H13" s="76"/>
      <c r="I13" s="76"/>
      <c r="J13" s="76"/>
      <c r="K13" s="202"/>
      <c r="L13" s="76"/>
    </row>
    <row r="14" spans="2:12" x14ac:dyDescent="0.25">
      <c r="B14" s="77" t="s">
        <v>67</v>
      </c>
      <c r="C14" s="73" t="s">
        <v>68</v>
      </c>
      <c r="D14" s="74" t="s">
        <v>69</v>
      </c>
      <c r="E14" s="75"/>
      <c r="F14" s="75"/>
      <c r="G14" s="75">
        <f>SUM(G16+G20)</f>
        <v>19000</v>
      </c>
      <c r="H14" s="76"/>
      <c r="I14" s="201">
        <f>SUM(I16+I20)</f>
        <v>10000</v>
      </c>
      <c r="J14" s="76"/>
      <c r="K14" s="201">
        <f>SUM(K16+K20)</f>
        <v>29000</v>
      </c>
      <c r="L14" s="76"/>
    </row>
    <row r="15" spans="2:12" x14ac:dyDescent="0.25">
      <c r="B15" s="32"/>
      <c r="C15" s="33" t="s">
        <v>276</v>
      </c>
      <c r="D15" s="32" t="s">
        <v>71</v>
      </c>
      <c r="E15" s="34"/>
      <c r="F15" s="34"/>
      <c r="G15" s="34">
        <v>19000</v>
      </c>
      <c r="H15" s="60"/>
      <c r="I15" s="200">
        <v>10000</v>
      </c>
      <c r="J15" s="192"/>
      <c r="K15" s="200">
        <v>29000</v>
      </c>
      <c r="L15" s="60"/>
    </row>
    <row r="16" spans="2:12" x14ac:dyDescent="0.25">
      <c r="B16" s="35"/>
      <c r="C16" s="36">
        <v>3</v>
      </c>
      <c r="D16" s="35" t="s">
        <v>3</v>
      </c>
      <c r="E16" s="37"/>
      <c r="F16" s="37"/>
      <c r="G16" s="37">
        <f>SUM(G17)</f>
        <v>15000</v>
      </c>
      <c r="I16" s="127">
        <f>SUM(I17)</f>
        <v>10000</v>
      </c>
      <c r="J16" s="127"/>
      <c r="K16" s="127">
        <f>SUM(K17)</f>
        <v>25000</v>
      </c>
    </row>
    <row r="17" spans="2:12" x14ac:dyDescent="0.25">
      <c r="B17" s="35"/>
      <c r="C17" s="36">
        <v>32</v>
      </c>
      <c r="D17" s="35" t="s">
        <v>31</v>
      </c>
      <c r="E17" s="37"/>
      <c r="F17" s="37"/>
      <c r="G17" s="37">
        <f>SUM(G18:G18)</f>
        <v>15000</v>
      </c>
      <c r="I17" s="127">
        <f>SUM(I18+I19)</f>
        <v>10000</v>
      </c>
      <c r="J17" s="127"/>
      <c r="K17" s="127">
        <f>SUM(K18+K19)</f>
        <v>25000</v>
      </c>
    </row>
    <row r="18" spans="2:12" ht="24.75" x14ac:dyDescent="0.25">
      <c r="B18" s="38"/>
      <c r="C18" s="39">
        <v>329</v>
      </c>
      <c r="D18" s="38" t="s">
        <v>72</v>
      </c>
      <c r="E18" s="40"/>
      <c r="F18" s="40"/>
      <c r="G18" s="40">
        <v>15000</v>
      </c>
      <c r="I18" s="55">
        <v>3500</v>
      </c>
      <c r="J18" s="55"/>
      <c r="K18" s="55">
        <v>18500</v>
      </c>
    </row>
    <row r="19" spans="2:12" x14ac:dyDescent="0.25">
      <c r="B19" s="38"/>
      <c r="C19" s="39">
        <v>329</v>
      </c>
      <c r="D19" s="38" t="s">
        <v>364</v>
      </c>
      <c r="E19" s="40"/>
      <c r="F19" s="40"/>
      <c r="G19" s="40">
        <v>0</v>
      </c>
      <c r="I19" s="55">
        <v>6500</v>
      </c>
      <c r="J19" s="55"/>
      <c r="K19" s="55">
        <v>6500</v>
      </c>
    </row>
    <row r="20" spans="2:12" x14ac:dyDescent="0.25">
      <c r="B20" s="48"/>
      <c r="C20" s="33">
        <v>3</v>
      </c>
      <c r="D20" s="32" t="s">
        <v>188</v>
      </c>
      <c r="E20" s="49"/>
      <c r="F20" s="49"/>
      <c r="G20" s="34">
        <f>SUM(G21)</f>
        <v>4000</v>
      </c>
      <c r="H20" s="60"/>
      <c r="I20" s="200">
        <f>SUM(I21)</f>
        <v>0</v>
      </c>
      <c r="J20" s="116"/>
      <c r="K20" s="116">
        <f>SUM(K21)</f>
        <v>4000</v>
      </c>
    </row>
    <row r="21" spans="2:12" x14ac:dyDescent="0.25">
      <c r="B21" s="38"/>
      <c r="C21" s="36">
        <v>32</v>
      </c>
      <c r="D21" s="35" t="s">
        <v>31</v>
      </c>
      <c r="E21" s="40"/>
      <c r="F21" s="40"/>
      <c r="G21" s="37">
        <f>SUM(G22:G22)</f>
        <v>4000</v>
      </c>
      <c r="I21" s="127">
        <f>SUM(I22)</f>
        <v>0</v>
      </c>
      <c r="J21" s="127"/>
      <c r="K21" s="127">
        <f>SUM(K22)</f>
        <v>4000</v>
      </c>
    </row>
    <row r="22" spans="2:12" x14ac:dyDescent="0.25">
      <c r="B22" s="38"/>
      <c r="C22" s="39">
        <v>329</v>
      </c>
      <c r="D22" s="38" t="s">
        <v>73</v>
      </c>
      <c r="E22" s="40"/>
      <c r="F22" s="40"/>
      <c r="G22" s="40">
        <v>4000</v>
      </c>
      <c r="I22" s="55">
        <v>0</v>
      </c>
      <c r="J22" s="55"/>
      <c r="K22" s="55">
        <v>4000</v>
      </c>
    </row>
    <row r="23" spans="2:12" x14ac:dyDescent="0.25">
      <c r="B23" s="63" t="s">
        <v>62</v>
      </c>
      <c r="C23" s="64">
        <v>1002</v>
      </c>
      <c r="D23" s="63" t="s">
        <v>74</v>
      </c>
      <c r="E23" s="65"/>
      <c r="F23" s="65"/>
      <c r="G23" s="65"/>
      <c r="H23" s="66"/>
      <c r="I23" s="121"/>
      <c r="J23" s="121"/>
      <c r="K23" s="121"/>
      <c r="L23" s="66"/>
    </row>
    <row r="24" spans="2:12" ht="23.25" x14ac:dyDescent="0.25">
      <c r="B24" s="72" t="s">
        <v>64</v>
      </c>
      <c r="C24" s="73" t="s">
        <v>65</v>
      </c>
      <c r="D24" s="74" t="s">
        <v>66</v>
      </c>
      <c r="E24" s="75"/>
      <c r="F24" s="75"/>
      <c r="G24" s="75"/>
      <c r="H24" s="76"/>
      <c r="I24" s="122"/>
      <c r="J24" s="122"/>
      <c r="K24" s="122"/>
      <c r="L24" s="76"/>
    </row>
    <row r="25" spans="2:12" x14ac:dyDescent="0.25">
      <c r="B25" s="77" t="s">
        <v>67</v>
      </c>
      <c r="C25" s="73" t="s">
        <v>75</v>
      </c>
      <c r="D25" s="74" t="s">
        <v>76</v>
      </c>
      <c r="E25" s="75"/>
      <c r="F25" s="75"/>
      <c r="G25" s="75">
        <f>SUM(G29+G34)</f>
        <v>323000</v>
      </c>
      <c r="H25" s="76"/>
      <c r="I25" s="201">
        <f>SUM(I29+I34)</f>
        <v>-54000</v>
      </c>
      <c r="J25" s="201"/>
      <c r="K25" s="201">
        <f>SUM(K29+K34)</f>
        <v>269000</v>
      </c>
      <c r="L25" s="76"/>
    </row>
    <row r="26" spans="2:12" x14ac:dyDescent="0.25">
      <c r="B26" s="32"/>
      <c r="C26" s="41" t="s">
        <v>276</v>
      </c>
      <c r="D26" s="32" t="s">
        <v>71</v>
      </c>
      <c r="E26" s="42"/>
      <c r="F26" s="42"/>
      <c r="G26" s="42">
        <v>93000</v>
      </c>
      <c r="H26" s="60"/>
      <c r="I26" s="200">
        <v>-40000</v>
      </c>
      <c r="J26" s="200"/>
      <c r="K26" s="200">
        <v>53000</v>
      </c>
      <c r="L26" s="60"/>
    </row>
    <row r="27" spans="2:12" x14ac:dyDescent="0.25">
      <c r="B27" s="32"/>
      <c r="C27" s="41" t="s">
        <v>278</v>
      </c>
      <c r="D27" s="32" t="s">
        <v>280</v>
      </c>
      <c r="E27" s="42"/>
      <c r="F27" s="42"/>
      <c r="G27" s="42">
        <v>230000</v>
      </c>
      <c r="H27" s="60"/>
      <c r="I27" s="200">
        <v>-219730</v>
      </c>
      <c r="J27" s="200"/>
      <c r="K27" s="200">
        <v>10270</v>
      </c>
      <c r="L27" s="60"/>
    </row>
    <row r="28" spans="2:12" x14ac:dyDescent="0.25">
      <c r="B28" s="32"/>
      <c r="C28" s="41" t="s">
        <v>371</v>
      </c>
      <c r="D28" s="32" t="s">
        <v>303</v>
      </c>
      <c r="E28" s="42"/>
      <c r="F28" s="42"/>
      <c r="G28" s="42">
        <v>0</v>
      </c>
      <c r="H28" s="60"/>
      <c r="I28" s="200">
        <v>205730</v>
      </c>
      <c r="J28" s="200"/>
      <c r="K28" s="200">
        <v>25730</v>
      </c>
      <c r="L28" s="60"/>
    </row>
    <row r="29" spans="2:12" x14ac:dyDescent="0.25">
      <c r="B29" s="35"/>
      <c r="C29" s="36">
        <v>3</v>
      </c>
      <c r="D29" s="35" t="s">
        <v>3</v>
      </c>
      <c r="E29" s="37"/>
      <c r="F29" s="37"/>
      <c r="G29" s="37">
        <f>SUM(G30)</f>
        <v>311000</v>
      </c>
      <c r="I29" s="127">
        <f>SUM(I30)</f>
        <v>-54000</v>
      </c>
      <c r="J29" s="127"/>
      <c r="K29" s="127">
        <f>SUM(K30)</f>
        <v>257000</v>
      </c>
    </row>
    <row r="30" spans="2:12" x14ac:dyDescent="0.25">
      <c r="B30" s="35"/>
      <c r="C30" s="36">
        <v>31</v>
      </c>
      <c r="D30" s="35" t="s">
        <v>27</v>
      </c>
      <c r="E30" s="37"/>
      <c r="F30" s="37"/>
      <c r="G30" s="37">
        <f>SUM(G31:G33)</f>
        <v>311000</v>
      </c>
      <c r="I30" s="127">
        <f>SUM(I31:I33)</f>
        <v>-54000</v>
      </c>
      <c r="J30" s="127"/>
      <c r="K30" s="127">
        <f>SUM(K31:K33)</f>
        <v>257000</v>
      </c>
    </row>
    <row r="31" spans="2:12" x14ac:dyDescent="0.25">
      <c r="B31" s="38"/>
      <c r="C31" s="39">
        <v>311</v>
      </c>
      <c r="D31" s="38" t="s">
        <v>77</v>
      </c>
      <c r="E31" s="40"/>
      <c r="F31" s="37"/>
      <c r="G31" s="40">
        <v>260000</v>
      </c>
      <c r="I31" s="55">
        <v>-45000</v>
      </c>
      <c r="J31" s="55"/>
      <c r="K31" s="55">
        <v>215000</v>
      </c>
    </row>
    <row r="32" spans="2:12" x14ac:dyDescent="0.25">
      <c r="B32" s="38"/>
      <c r="C32" s="39">
        <v>312</v>
      </c>
      <c r="D32" s="38" t="s">
        <v>29</v>
      </c>
      <c r="E32" s="40"/>
      <c r="F32" s="37"/>
      <c r="G32" s="40">
        <v>8000</v>
      </c>
      <c r="I32" s="55">
        <v>-2000</v>
      </c>
      <c r="J32" s="55"/>
      <c r="K32" s="55">
        <v>6000</v>
      </c>
    </row>
    <row r="33" spans="2:12" x14ac:dyDescent="0.25">
      <c r="B33" s="38"/>
      <c r="C33" s="39">
        <v>313</v>
      </c>
      <c r="D33" s="38" t="s">
        <v>78</v>
      </c>
      <c r="E33" s="40"/>
      <c r="F33" s="37"/>
      <c r="G33" s="40">
        <v>43000</v>
      </c>
      <c r="I33" s="55">
        <v>-7000</v>
      </c>
      <c r="J33" s="55"/>
      <c r="K33" s="55">
        <v>36000</v>
      </c>
    </row>
    <row r="34" spans="2:12" x14ac:dyDescent="0.25">
      <c r="B34" s="35"/>
      <c r="C34" s="36">
        <v>32</v>
      </c>
      <c r="D34" s="35" t="s">
        <v>31</v>
      </c>
      <c r="E34" s="40"/>
      <c r="F34" s="37"/>
      <c r="G34" s="37">
        <f>SUM(G35)</f>
        <v>12000</v>
      </c>
      <c r="I34" s="127">
        <f>SUM(I35)</f>
        <v>0</v>
      </c>
      <c r="J34" s="55"/>
      <c r="K34" s="127">
        <f>SUM(K35)</f>
        <v>12000</v>
      </c>
    </row>
    <row r="35" spans="2:12" x14ac:dyDescent="0.25">
      <c r="B35" s="38"/>
      <c r="C35" s="39">
        <v>321</v>
      </c>
      <c r="D35" s="38" t="s">
        <v>79</v>
      </c>
      <c r="E35" s="40"/>
      <c r="F35" s="37"/>
      <c r="G35" s="40">
        <v>12000</v>
      </c>
      <c r="I35" s="55">
        <v>0</v>
      </c>
      <c r="J35" s="55"/>
      <c r="K35" s="55">
        <v>12000</v>
      </c>
    </row>
    <row r="36" spans="2:12" x14ac:dyDescent="0.25">
      <c r="B36" s="43" t="s">
        <v>62</v>
      </c>
      <c r="C36" s="44">
        <v>1002</v>
      </c>
      <c r="D36" s="43" t="s">
        <v>74</v>
      </c>
      <c r="E36" s="45"/>
      <c r="F36" s="46"/>
      <c r="G36" s="46"/>
      <c r="H36" s="66"/>
      <c r="I36" s="66"/>
      <c r="J36" s="66"/>
      <c r="K36" s="66"/>
      <c r="L36" s="69"/>
    </row>
    <row r="37" spans="2:12" ht="23.25" x14ac:dyDescent="0.25">
      <c r="B37" s="72" t="s">
        <v>64</v>
      </c>
      <c r="C37" s="73" t="s">
        <v>80</v>
      </c>
      <c r="D37" s="74" t="s">
        <v>66</v>
      </c>
      <c r="E37" s="81"/>
      <c r="F37" s="82"/>
      <c r="G37" s="82"/>
      <c r="H37" s="76"/>
      <c r="I37" s="76"/>
      <c r="J37" s="76"/>
      <c r="K37" s="76"/>
      <c r="L37" s="76"/>
    </row>
    <row r="38" spans="2:12" x14ac:dyDescent="0.25">
      <c r="B38" s="77" t="s">
        <v>67</v>
      </c>
      <c r="C38" s="73" t="s">
        <v>81</v>
      </c>
      <c r="D38" s="74" t="s">
        <v>82</v>
      </c>
      <c r="E38" s="75"/>
      <c r="F38" s="75"/>
      <c r="G38" s="75">
        <f>SUM(G43)</f>
        <v>109900</v>
      </c>
      <c r="H38" s="76"/>
      <c r="I38" s="201">
        <f>SUM(I43)</f>
        <v>-18870</v>
      </c>
      <c r="J38" s="76"/>
      <c r="K38" s="201">
        <f>SUM(K43)</f>
        <v>98030</v>
      </c>
      <c r="L38" s="76"/>
    </row>
    <row r="39" spans="2:12" x14ac:dyDescent="0.25">
      <c r="B39" s="32"/>
      <c r="C39" s="41" t="s">
        <v>276</v>
      </c>
      <c r="D39" s="32" t="s">
        <v>71</v>
      </c>
      <c r="E39" s="42"/>
      <c r="F39" s="42"/>
      <c r="G39" s="42">
        <v>69900</v>
      </c>
      <c r="H39" s="60"/>
      <c r="I39" s="200">
        <v>13530</v>
      </c>
      <c r="J39" s="116"/>
      <c r="K39" s="200">
        <v>28106</v>
      </c>
      <c r="L39" s="60"/>
    </row>
    <row r="40" spans="2:12" x14ac:dyDescent="0.25">
      <c r="B40" s="32"/>
      <c r="C40" s="41" t="s">
        <v>344</v>
      </c>
      <c r="D40" s="32" t="s">
        <v>280</v>
      </c>
      <c r="E40" s="42"/>
      <c r="F40" s="42"/>
      <c r="G40" s="42">
        <v>40000</v>
      </c>
      <c r="H40" s="60"/>
      <c r="I40" s="200">
        <v>-40000</v>
      </c>
      <c r="J40" s="116"/>
      <c r="K40" s="200">
        <v>0</v>
      </c>
      <c r="L40" s="60"/>
    </row>
    <row r="41" spans="2:12" x14ac:dyDescent="0.25">
      <c r="B41" s="32"/>
      <c r="C41" s="41" t="s">
        <v>278</v>
      </c>
      <c r="D41" s="32" t="s">
        <v>280</v>
      </c>
      <c r="E41" s="42"/>
      <c r="F41" s="42"/>
      <c r="G41" s="42">
        <v>0</v>
      </c>
      <c r="H41" s="60"/>
      <c r="I41" s="200">
        <v>75444</v>
      </c>
      <c r="J41" s="200"/>
      <c r="K41" s="200">
        <v>68444</v>
      </c>
      <c r="L41" s="60"/>
    </row>
    <row r="42" spans="2:12" x14ac:dyDescent="0.25">
      <c r="B42" s="32"/>
      <c r="C42" s="41" t="s">
        <v>372</v>
      </c>
      <c r="D42" s="32" t="s">
        <v>288</v>
      </c>
      <c r="E42" s="42"/>
      <c r="F42" s="42"/>
      <c r="G42" s="42">
        <v>0</v>
      </c>
      <c r="H42" s="60"/>
      <c r="I42" s="200">
        <v>1480</v>
      </c>
      <c r="J42" s="200"/>
      <c r="K42" s="200">
        <v>1480</v>
      </c>
      <c r="L42" s="60"/>
    </row>
    <row r="43" spans="2:12" x14ac:dyDescent="0.25">
      <c r="B43" s="35"/>
      <c r="C43" s="36">
        <v>3</v>
      </c>
      <c r="D43" s="35" t="s">
        <v>3</v>
      </c>
      <c r="E43" s="37"/>
      <c r="F43" s="37"/>
      <c r="G43" s="37">
        <f>SUM(G44+G66)</f>
        <v>109900</v>
      </c>
      <c r="I43" s="127">
        <f>SUM(I44+I66)</f>
        <v>-18870</v>
      </c>
      <c r="J43" s="55"/>
      <c r="K43" s="127">
        <f>SUM(K44+K66+K71)</f>
        <v>98030</v>
      </c>
    </row>
    <row r="44" spans="2:12" x14ac:dyDescent="0.25">
      <c r="B44" s="35"/>
      <c r="C44" s="36">
        <v>32</v>
      </c>
      <c r="D44" s="35" t="s">
        <v>31</v>
      </c>
      <c r="E44" s="37"/>
      <c r="F44" s="37"/>
      <c r="G44" s="37">
        <f>SUM(G45:G65)</f>
        <v>104800</v>
      </c>
      <c r="I44" s="127">
        <f>SUM(I45:I65)</f>
        <v>-15870</v>
      </c>
      <c r="J44" s="55"/>
      <c r="K44" s="127">
        <f>SUM(K45:K65)</f>
        <v>87430</v>
      </c>
    </row>
    <row r="45" spans="2:12" x14ac:dyDescent="0.25">
      <c r="B45" s="38"/>
      <c r="C45" s="39">
        <v>321</v>
      </c>
      <c r="D45" s="38" t="s">
        <v>83</v>
      </c>
      <c r="E45" s="37"/>
      <c r="F45" s="40"/>
      <c r="G45" s="40">
        <v>2000</v>
      </c>
      <c r="I45" s="55">
        <v>-1500</v>
      </c>
      <c r="J45" s="55"/>
      <c r="K45" s="55">
        <v>500</v>
      </c>
    </row>
    <row r="46" spans="2:12" x14ac:dyDescent="0.25">
      <c r="B46" s="38"/>
      <c r="C46" s="39">
        <v>321</v>
      </c>
      <c r="D46" s="38" t="s">
        <v>84</v>
      </c>
      <c r="E46" s="37"/>
      <c r="F46" s="40"/>
      <c r="G46" s="40">
        <v>1000</v>
      </c>
      <c r="I46" s="55">
        <v>-970</v>
      </c>
      <c r="J46" s="55"/>
      <c r="K46" s="55">
        <v>30</v>
      </c>
    </row>
    <row r="47" spans="2:12" x14ac:dyDescent="0.25">
      <c r="B47" s="38"/>
      <c r="C47" s="39">
        <v>322</v>
      </c>
      <c r="D47" s="38" t="s">
        <v>85</v>
      </c>
      <c r="E47" s="37"/>
      <c r="F47" s="40"/>
      <c r="G47" s="40">
        <v>3500</v>
      </c>
      <c r="I47" s="55">
        <v>-1000</v>
      </c>
      <c r="J47" s="55"/>
      <c r="K47" s="55">
        <v>2500</v>
      </c>
    </row>
    <row r="48" spans="2:12" x14ac:dyDescent="0.25">
      <c r="B48" s="38"/>
      <c r="C48" s="39">
        <v>322</v>
      </c>
      <c r="D48" s="38" t="s">
        <v>86</v>
      </c>
      <c r="E48" s="40"/>
      <c r="F48" s="40"/>
      <c r="G48" s="40">
        <v>10000</v>
      </c>
      <c r="I48" s="55">
        <v>-1500</v>
      </c>
      <c r="J48" s="55"/>
      <c r="K48" s="55">
        <v>8500</v>
      </c>
    </row>
    <row r="49" spans="2:11" ht="24.75" x14ac:dyDescent="0.25">
      <c r="B49" s="38"/>
      <c r="C49" s="39">
        <v>322</v>
      </c>
      <c r="D49" s="38" t="s">
        <v>87</v>
      </c>
      <c r="E49" s="40"/>
      <c r="F49" s="40"/>
      <c r="G49" s="40">
        <v>3000</v>
      </c>
      <c r="I49" s="55">
        <v>0</v>
      </c>
      <c r="J49" s="55"/>
      <c r="K49" s="55">
        <v>3000</v>
      </c>
    </row>
    <row r="50" spans="2:11" x14ac:dyDescent="0.25">
      <c r="B50" s="38"/>
      <c r="C50" s="39">
        <v>322</v>
      </c>
      <c r="D50" s="38" t="s">
        <v>189</v>
      </c>
      <c r="E50" s="40"/>
      <c r="F50" s="40"/>
      <c r="G50" s="40">
        <v>500</v>
      </c>
      <c r="I50" s="55">
        <v>-500</v>
      </c>
      <c r="J50" s="55"/>
      <c r="K50" s="55">
        <v>0</v>
      </c>
    </row>
    <row r="51" spans="2:11" x14ac:dyDescent="0.25">
      <c r="B51" s="38"/>
      <c r="C51" s="39">
        <v>322</v>
      </c>
      <c r="D51" s="38" t="s">
        <v>88</v>
      </c>
      <c r="E51" s="40"/>
      <c r="F51" s="40"/>
      <c r="G51" s="40">
        <v>2000</v>
      </c>
      <c r="I51" s="55">
        <v>-1000</v>
      </c>
      <c r="J51" s="55"/>
      <c r="K51" s="55">
        <v>1000</v>
      </c>
    </row>
    <row r="52" spans="2:11" x14ac:dyDescent="0.25">
      <c r="B52" s="38"/>
      <c r="C52" s="39">
        <v>323</v>
      </c>
      <c r="D52" s="38" t="s">
        <v>89</v>
      </c>
      <c r="E52" s="40"/>
      <c r="F52" s="40"/>
      <c r="G52" s="40">
        <v>3500</v>
      </c>
      <c r="I52" s="55">
        <v>0</v>
      </c>
      <c r="J52" s="55"/>
      <c r="K52" s="55">
        <v>3500</v>
      </c>
    </row>
    <row r="53" spans="2:11" x14ac:dyDescent="0.25">
      <c r="B53" s="38"/>
      <c r="C53" s="39">
        <v>323</v>
      </c>
      <c r="D53" s="38" t="s">
        <v>90</v>
      </c>
      <c r="E53" s="40"/>
      <c r="F53" s="40"/>
      <c r="G53" s="40">
        <v>4000</v>
      </c>
      <c r="I53" s="55">
        <v>-2000</v>
      </c>
      <c r="J53" s="55"/>
      <c r="K53" s="55">
        <v>2000</v>
      </c>
    </row>
    <row r="54" spans="2:11" x14ac:dyDescent="0.25">
      <c r="B54" s="38"/>
      <c r="C54" s="39">
        <v>323</v>
      </c>
      <c r="D54" s="38" t="s">
        <v>91</v>
      </c>
      <c r="E54" s="40"/>
      <c r="F54" s="40"/>
      <c r="G54" s="40">
        <v>7000</v>
      </c>
      <c r="I54" s="55">
        <v>2000</v>
      </c>
      <c r="J54" s="55"/>
      <c r="K54" s="55">
        <v>9000</v>
      </c>
    </row>
    <row r="55" spans="2:11" x14ac:dyDescent="0.25">
      <c r="B55" s="38"/>
      <c r="C55" s="39">
        <v>323</v>
      </c>
      <c r="D55" s="38" t="s">
        <v>92</v>
      </c>
      <c r="E55" s="40"/>
      <c r="F55" s="40"/>
      <c r="G55" s="40">
        <v>2000</v>
      </c>
      <c r="I55" s="55">
        <v>-400</v>
      </c>
      <c r="J55" s="55"/>
      <c r="K55" s="55">
        <v>1600</v>
      </c>
    </row>
    <row r="56" spans="2:11" x14ac:dyDescent="0.25">
      <c r="B56" s="38"/>
      <c r="C56" s="39">
        <v>323</v>
      </c>
      <c r="D56" s="38" t="s">
        <v>178</v>
      </c>
      <c r="E56" s="40"/>
      <c r="F56" s="40"/>
      <c r="G56" s="40">
        <v>1500</v>
      </c>
      <c r="I56" s="55">
        <v>-1500</v>
      </c>
      <c r="J56" s="55"/>
      <c r="K56" s="55">
        <v>0</v>
      </c>
    </row>
    <row r="57" spans="2:11" x14ac:dyDescent="0.25">
      <c r="B57" s="38"/>
      <c r="C57" s="39">
        <v>323</v>
      </c>
      <c r="D57" s="38" t="s">
        <v>93</v>
      </c>
      <c r="E57" s="40"/>
      <c r="F57" s="40"/>
      <c r="G57" s="40">
        <v>800</v>
      </c>
      <c r="I57" s="55">
        <v>-800</v>
      </c>
      <c r="J57" s="55"/>
      <c r="K57" s="55">
        <v>0</v>
      </c>
    </row>
    <row r="58" spans="2:11" x14ac:dyDescent="0.25">
      <c r="B58" s="38"/>
      <c r="C58" s="39">
        <v>323</v>
      </c>
      <c r="D58" s="38" t="s">
        <v>94</v>
      </c>
      <c r="E58" s="40"/>
      <c r="F58" s="40"/>
      <c r="G58" s="40">
        <v>10000</v>
      </c>
      <c r="I58" s="55">
        <v>-8500</v>
      </c>
      <c r="J58" s="55"/>
      <c r="K58" s="55">
        <v>1500</v>
      </c>
    </row>
    <row r="59" spans="2:11" x14ac:dyDescent="0.25">
      <c r="B59" s="38"/>
      <c r="C59" s="39">
        <v>323</v>
      </c>
      <c r="D59" s="38" t="s">
        <v>95</v>
      </c>
      <c r="E59" s="40"/>
      <c r="F59" s="40"/>
      <c r="G59" s="40">
        <v>30000</v>
      </c>
      <c r="I59" s="55">
        <v>10000</v>
      </c>
      <c r="J59" s="55"/>
      <c r="K59" s="55">
        <v>38500</v>
      </c>
    </row>
    <row r="60" spans="2:11" x14ac:dyDescent="0.25">
      <c r="B60" s="38"/>
      <c r="C60" s="39">
        <v>323</v>
      </c>
      <c r="D60" s="38" t="s">
        <v>96</v>
      </c>
      <c r="E60" s="40"/>
      <c r="F60" s="40"/>
      <c r="G60" s="40">
        <v>4000</v>
      </c>
      <c r="I60" s="55">
        <v>-1000</v>
      </c>
      <c r="J60" s="55"/>
      <c r="K60" s="55">
        <v>3000</v>
      </c>
    </row>
    <row r="61" spans="2:11" ht="17.25" customHeight="1" x14ac:dyDescent="0.25">
      <c r="B61" s="38"/>
      <c r="C61" s="39">
        <v>323</v>
      </c>
      <c r="D61" s="38" t="s">
        <v>97</v>
      </c>
      <c r="E61" s="40"/>
      <c r="F61" s="40"/>
      <c r="G61" s="40">
        <v>2000</v>
      </c>
      <c r="I61" s="55">
        <f>-I593</f>
        <v>0</v>
      </c>
      <c r="J61" s="55"/>
      <c r="K61" s="55">
        <v>2000</v>
      </c>
    </row>
    <row r="62" spans="2:11" ht="24.75" x14ac:dyDescent="0.25">
      <c r="B62" s="38"/>
      <c r="C62" s="39">
        <v>324</v>
      </c>
      <c r="D62" s="38" t="s">
        <v>35</v>
      </c>
      <c r="E62" s="40"/>
      <c r="F62" s="40"/>
      <c r="G62" s="40">
        <v>10000</v>
      </c>
      <c r="I62" s="55">
        <v>-10000</v>
      </c>
      <c r="J62" s="55"/>
      <c r="K62" s="55">
        <v>0</v>
      </c>
    </row>
    <row r="63" spans="2:11" ht="24.75" x14ac:dyDescent="0.25">
      <c r="B63" s="38"/>
      <c r="C63" s="39">
        <v>329</v>
      </c>
      <c r="D63" s="38" t="s">
        <v>98</v>
      </c>
      <c r="E63" s="40"/>
      <c r="F63" s="40"/>
      <c r="G63" s="40">
        <v>2000</v>
      </c>
      <c r="I63" s="55">
        <v>-1200</v>
      </c>
      <c r="J63" s="55"/>
      <c r="K63" s="55">
        <v>800</v>
      </c>
    </row>
    <row r="64" spans="2:11" x14ac:dyDescent="0.25">
      <c r="B64" s="38"/>
      <c r="C64" s="39">
        <v>329</v>
      </c>
      <c r="D64" s="38" t="s">
        <v>99</v>
      </c>
      <c r="E64" s="40"/>
      <c r="F64" s="40"/>
      <c r="G64" s="40">
        <v>3000</v>
      </c>
      <c r="I64" s="55">
        <v>0</v>
      </c>
      <c r="J64" s="55"/>
      <c r="K64" s="55">
        <v>3000</v>
      </c>
    </row>
    <row r="65" spans="2:12" x14ac:dyDescent="0.25">
      <c r="B65" s="38"/>
      <c r="C65" s="39">
        <v>329</v>
      </c>
      <c r="D65" s="38" t="s">
        <v>185</v>
      </c>
      <c r="E65" s="40"/>
      <c r="F65" s="40"/>
      <c r="G65" s="40">
        <v>3000</v>
      </c>
      <c r="I65" s="55">
        <v>4000</v>
      </c>
      <c r="J65" s="55"/>
      <c r="K65" s="55">
        <v>7000</v>
      </c>
    </row>
    <row r="66" spans="2:12" x14ac:dyDescent="0.25">
      <c r="B66" s="38"/>
      <c r="C66" s="36">
        <v>34</v>
      </c>
      <c r="D66" s="35" t="s">
        <v>37</v>
      </c>
      <c r="E66" s="40"/>
      <c r="F66" s="40"/>
      <c r="G66" s="37">
        <f>SUM(G67:G70)</f>
        <v>5100</v>
      </c>
      <c r="I66" s="127">
        <f>SUM(I67:I70)</f>
        <v>-3000</v>
      </c>
      <c r="J66" s="55"/>
      <c r="K66" s="127">
        <f>SUM(K67:K70)</f>
        <v>2100</v>
      </c>
    </row>
    <row r="67" spans="2:12" x14ac:dyDescent="0.25">
      <c r="B67" s="35"/>
      <c r="C67" s="39">
        <v>342</v>
      </c>
      <c r="D67" s="38" t="s">
        <v>100</v>
      </c>
      <c r="E67" s="37"/>
      <c r="F67" s="37"/>
      <c r="G67" s="40">
        <v>1500</v>
      </c>
      <c r="I67" s="55">
        <v>-1200</v>
      </c>
      <c r="J67" s="55"/>
      <c r="K67" s="55">
        <v>300</v>
      </c>
    </row>
    <row r="68" spans="2:12" x14ac:dyDescent="0.25">
      <c r="B68" s="38"/>
      <c r="C68" s="39">
        <v>343</v>
      </c>
      <c r="D68" s="38" t="s">
        <v>101</v>
      </c>
      <c r="E68" s="40"/>
      <c r="F68" s="40"/>
      <c r="G68" s="40">
        <v>1500</v>
      </c>
      <c r="I68" s="55">
        <v>0</v>
      </c>
      <c r="J68" s="55"/>
      <c r="K68" s="55">
        <v>1500</v>
      </c>
    </row>
    <row r="69" spans="2:12" x14ac:dyDescent="0.25">
      <c r="B69" s="38"/>
      <c r="C69" s="39">
        <v>343</v>
      </c>
      <c r="D69" s="38" t="s">
        <v>179</v>
      </c>
      <c r="E69" s="40"/>
      <c r="F69" s="40"/>
      <c r="G69" s="40">
        <v>100</v>
      </c>
      <c r="I69" s="55">
        <v>200</v>
      </c>
      <c r="J69" s="55"/>
      <c r="K69" s="55">
        <v>300</v>
      </c>
    </row>
    <row r="70" spans="2:12" x14ac:dyDescent="0.25">
      <c r="B70" s="38"/>
      <c r="C70" s="39">
        <v>343</v>
      </c>
      <c r="D70" s="38" t="s">
        <v>176</v>
      </c>
      <c r="E70" s="40"/>
      <c r="F70" s="40"/>
      <c r="G70" s="40">
        <v>2000</v>
      </c>
      <c r="I70" s="55">
        <v>-2000</v>
      </c>
      <c r="J70" s="55"/>
      <c r="K70" s="55">
        <v>0</v>
      </c>
    </row>
    <row r="71" spans="2:12" x14ac:dyDescent="0.25">
      <c r="B71" s="38"/>
      <c r="C71" s="36">
        <v>36</v>
      </c>
      <c r="D71" s="35" t="s">
        <v>365</v>
      </c>
      <c r="E71" s="40"/>
      <c r="F71" s="40"/>
      <c r="G71" s="37">
        <f>SUM(G72)</f>
        <v>0</v>
      </c>
      <c r="H71" s="59"/>
      <c r="I71" s="127">
        <f>SUM(I72+I73)</f>
        <v>8500</v>
      </c>
      <c r="J71" s="127"/>
      <c r="K71" s="127">
        <f>SUM(K72+K73)</f>
        <v>8500</v>
      </c>
    </row>
    <row r="72" spans="2:12" x14ac:dyDescent="0.25">
      <c r="B72" s="38"/>
      <c r="C72" s="39">
        <v>363</v>
      </c>
      <c r="D72" s="38" t="s">
        <v>366</v>
      </c>
      <c r="E72" s="40"/>
      <c r="F72" s="40"/>
      <c r="G72" s="40">
        <v>0</v>
      </c>
      <c r="I72" s="55">
        <v>1500</v>
      </c>
      <c r="J72" s="55"/>
      <c r="K72" s="55">
        <v>1500</v>
      </c>
    </row>
    <row r="73" spans="2:12" x14ac:dyDescent="0.25">
      <c r="B73" s="38"/>
      <c r="C73" s="39">
        <v>366</v>
      </c>
      <c r="D73" s="38" t="s">
        <v>367</v>
      </c>
      <c r="E73" s="40"/>
      <c r="F73" s="40"/>
      <c r="G73" s="40">
        <v>0</v>
      </c>
      <c r="I73" s="55">
        <v>7000</v>
      </c>
      <c r="J73" s="55"/>
      <c r="K73" s="55">
        <v>7000</v>
      </c>
    </row>
    <row r="74" spans="2:12" x14ac:dyDescent="0.25">
      <c r="B74" s="38"/>
      <c r="C74" s="39"/>
      <c r="D74" s="38"/>
      <c r="E74" s="40"/>
      <c r="F74" s="40"/>
      <c r="G74" s="40"/>
      <c r="I74" s="55"/>
      <c r="J74" s="55"/>
      <c r="K74" s="55"/>
    </row>
    <row r="75" spans="2:12" x14ac:dyDescent="0.25">
      <c r="B75" s="43" t="s">
        <v>62</v>
      </c>
      <c r="C75" s="44">
        <v>1003</v>
      </c>
      <c r="D75" s="43" t="s">
        <v>102</v>
      </c>
      <c r="E75" s="47"/>
      <c r="F75" s="47"/>
      <c r="G75" s="46">
        <f>SUM(G77+G85)</f>
        <v>51000</v>
      </c>
      <c r="H75" s="66"/>
      <c r="I75" s="118">
        <f>SUM(I77+I85+H75)</f>
        <v>1000</v>
      </c>
      <c r="J75" s="121"/>
      <c r="K75" s="118">
        <f>SUM(K77+K85)</f>
        <v>52000</v>
      </c>
      <c r="L75" s="66"/>
    </row>
    <row r="76" spans="2:12" ht="23.25" x14ac:dyDescent="0.25">
      <c r="B76" s="52" t="s">
        <v>64</v>
      </c>
      <c r="C76" s="78" t="s">
        <v>103</v>
      </c>
      <c r="D76" s="79" t="s">
        <v>104</v>
      </c>
      <c r="E76" s="80"/>
      <c r="F76" s="80"/>
      <c r="G76" s="80"/>
      <c r="H76" s="69"/>
      <c r="I76" s="117"/>
      <c r="J76" s="117"/>
      <c r="K76" s="117"/>
      <c r="L76" s="69"/>
    </row>
    <row r="77" spans="2:12" x14ac:dyDescent="0.25">
      <c r="B77" s="53" t="s">
        <v>67</v>
      </c>
      <c r="C77" s="78" t="s">
        <v>105</v>
      </c>
      <c r="D77" s="79" t="s">
        <v>106</v>
      </c>
      <c r="E77" s="80"/>
      <c r="F77" s="80"/>
      <c r="G77" s="80">
        <f>SUM(G81)</f>
        <v>19000</v>
      </c>
      <c r="H77" s="69"/>
      <c r="I77" s="117">
        <f>SUM(I81)</f>
        <v>-2000</v>
      </c>
      <c r="J77" s="117"/>
      <c r="K77" s="255">
        <f>SUM(K81)</f>
        <v>17000</v>
      </c>
      <c r="L77" s="69"/>
    </row>
    <row r="78" spans="2:12" x14ac:dyDescent="0.25">
      <c r="B78" s="32"/>
      <c r="C78" s="41" t="s">
        <v>304</v>
      </c>
      <c r="D78" s="32" t="s">
        <v>277</v>
      </c>
      <c r="E78" s="42"/>
      <c r="F78" s="42"/>
      <c r="G78" s="42">
        <v>3000</v>
      </c>
      <c r="H78" s="60"/>
      <c r="I78" s="200">
        <v>-3000</v>
      </c>
      <c r="J78" s="116"/>
      <c r="K78" s="200">
        <v>0</v>
      </c>
      <c r="L78" s="60"/>
    </row>
    <row r="79" spans="2:12" x14ac:dyDescent="0.25">
      <c r="B79" s="32"/>
      <c r="C79" s="41" t="s">
        <v>315</v>
      </c>
      <c r="D79" s="32" t="s">
        <v>300</v>
      </c>
      <c r="E79" s="42"/>
      <c r="F79" s="42"/>
      <c r="G79" s="42">
        <v>16000</v>
      </c>
      <c r="H79" s="60"/>
      <c r="I79" s="200">
        <v>-6000</v>
      </c>
      <c r="J79" s="116"/>
      <c r="K79" s="200">
        <v>10000</v>
      </c>
      <c r="L79" s="60"/>
    </row>
    <row r="80" spans="2:12" x14ac:dyDescent="0.25">
      <c r="B80" s="32"/>
      <c r="C80" s="41" t="s">
        <v>278</v>
      </c>
      <c r="D80" s="32" t="s">
        <v>280</v>
      </c>
      <c r="E80" s="42"/>
      <c r="F80" s="42"/>
      <c r="G80" s="42">
        <v>0</v>
      </c>
      <c r="H80" s="60"/>
      <c r="I80" s="200">
        <v>7000</v>
      </c>
      <c r="J80" s="116"/>
      <c r="K80" s="200">
        <v>7000</v>
      </c>
      <c r="L80" s="60"/>
    </row>
    <row r="81" spans="2:12" x14ac:dyDescent="0.25">
      <c r="B81" s="35"/>
      <c r="C81" s="36">
        <v>3</v>
      </c>
      <c r="D81" s="35" t="s">
        <v>3</v>
      </c>
      <c r="E81" s="37"/>
      <c r="F81" s="37"/>
      <c r="G81" s="37">
        <f>SUM(G82)</f>
        <v>19000</v>
      </c>
      <c r="I81" s="55">
        <f>SUM(I82)</f>
        <v>-2000</v>
      </c>
      <c r="J81" s="55"/>
      <c r="K81" s="127">
        <f>SUM(K82)</f>
        <v>17000</v>
      </c>
    </row>
    <row r="82" spans="2:12" x14ac:dyDescent="0.25">
      <c r="B82" s="35"/>
      <c r="C82" s="36">
        <v>32</v>
      </c>
      <c r="D82" s="35" t="s">
        <v>31</v>
      </c>
      <c r="E82" s="37"/>
      <c r="F82" s="37"/>
      <c r="G82" s="37">
        <f>SUM(G83:G84)</f>
        <v>19000</v>
      </c>
      <c r="I82" s="55">
        <f>SUM(I83:I84)</f>
        <v>-2000</v>
      </c>
      <c r="J82" s="55"/>
      <c r="K82" s="127">
        <f>SUM(K83:K84)</f>
        <v>17000</v>
      </c>
    </row>
    <row r="83" spans="2:12" x14ac:dyDescent="0.25">
      <c r="B83" s="38"/>
      <c r="C83" s="39">
        <v>322</v>
      </c>
      <c r="D83" s="38" t="s">
        <v>107</v>
      </c>
      <c r="E83" s="40"/>
      <c r="F83" s="40"/>
      <c r="G83" s="40">
        <v>16000</v>
      </c>
      <c r="I83" s="55">
        <v>-4000</v>
      </c>
      <c r="J83" s="55"/>
      <c r="K83" s="55">
        <v>12000</v>
      </c>
    </row>
    <row r="84" spans="2:12" x14ac:dyDescent="0.25">
      <c r="B84" s="38"/>
      <c r="C84" s="39">
        <v>323</v>
      </c>
      <c r="D84" s="38" t="s">
        <v>108</v>
      </c>
      <c r="E84" s="40"/>
      <c r="F84" s="40"/>
      <c r="G84" s="40">
        <v>3000</v>
      </c>
      <c r="I84" s="55">
        <v>2000</v>
      </c>
      <c r="J84" s="55"/>
      <c r="K84" s="55">
        <v>5000</v>
      </c>
    </row>
    <row r="85" spans="2:12" x14ac:dyDescent="0.25">
      <c r="B85" s="79"/>
      <c r="C85" s="78" t="s">
        <v>109</v>
      </c>
      <c r="D85" s="79" t="s">
        <v>104</v>
      </c>
      <c r="E85" s="80"/>
      <c r="F85" s="80"/>
      <c r="G85" s="80">
        <f>SUM(G89)</f>
        <v>32000</v>
      </c>
      <c r="H85" s="69"/>
      <c r="I85" s="117">
        <v>3000</v>
      </c>
      <c r="J85" s="117"/>
      <c r="K85" s="117">
        <f>SUM(K89)</f>
        <v>35000</v>
      </c>
      <c r="L85" s="69"/>
    </row>
    <row r="86" spans="2:12" x14ac:dyDescent="0.25">
      <c r="B86" s="32"/>
      <c r="C86" s="41" t="s">
        <v>304</v>
      </c>
      <c r="D86" s="32" t="s">
        <v>277</v>
      </c>
      <c r="E86" s="42"/>
      <c r="F86" s="42"/>
      <c r="G86" s="42">
        <v>6530</v>
      </c>
      <c r="H86" s="60"/>
      <c r="I86" s="200">
        <v>-6480</v>
      </c>
      <c r="J86" s="200"/>
      <c r="K86" s="200">
        <v>50</v>
      </c>
      <c r="L86" s="60"/>
    </row>
    <row r="87" spans="2:12" x14ac:dyDescent="0.25">
      <c r="B87" s="32"/>
      <c r="C87" s="41" t="s">
        <v>305</v>
      </c>
      <c r="D87" s="32" t="s">
        <v>102</v>
      </c>
      <c r="E87" s="42"/>
      <c r="F87" s="42"/>
      <c r="G87" s="42">
        <v>14300</v>
      </c>
      <c r="H87" s="60"/>
      <c r="I87" s="200">
        <v>-12300</v>
      </c>
      <c r="J87" s="200"/>
      <c r="K87" s="200">
        <v>10300</v>
      </c>
      <c r="L87" s="60"/>
    </row>
    <row r="88" spans="2:12" x14ac:dyDescent="0.25">
      <c r="B88" s="32"/>
      <c r="C88" s="41" t="s">
        <v>276</v>
      </c>
      <c r="D88" s="32" t="s">
        <v>71</v>
      </c>
      <c r="E88" s="42"/>
      <c r="F88" s="42"/>
      <c r="G88" s="42">
        <v>7970</v>
      </c>
      <c r="H88" s="60"/>
      <c r="I88" s="200">
        <v>16980</v>
      </c>
      <c r="J88" s="200"/>
      <c r="K88" s="200">
        <v>24650</v>
      </c>
      <c r="L88" s="60"/>
    </row>
    <row r="89" spans="2:12" x14ac:dyDescent="0.25">
      <c r="B89" s="35"/>
      <c r="C89" s="36">
        <v>3</v>
      </c>
      <c r="D89" s="35" t="s">
        <v>3</v>
      </c>
      <c r="E89" s="37"/>
      <c r="F89" s="37"/>
      <c r="G89" s="37">
        <f>SUM(G90)</f>
        <v>32000</v>
      </c>
      <c r="I89" s="127">
        <f>SUM(I90)</f>
        <v>3000</v>
      </c>
      <c r="J89" s="55"/>
      <c r="K89" s="127">
        <f>SUM(K90)</f>
        <v>35000</v>
      </c>
    </row>
    <row r="90" spans="2:12" x14ac:dyDescent="0.25">
      <c r="B90" s="35"/>
      <c r="C90" s="36">
        <v>32</v>
      </c>
      <c r="D90" s="35" t="s">
        <v>31</v>
      </c>
      <c r="E90" s="37"/>
      <c r="F90" s="37"/>
      <c r="G90" s="37">
        <f>SUM(G91:G95)</f>
        <v>32000</v>
      </c>
      <c r="I90" s="127">
        <f>SUM(I91:I95)</f>
        <v>3000</v>
      </c>
      <c r="J90" s="55"/>
      <c r="K90" s="127">
        <f>SUM(K91:K95)</f>
        <v>35000</v>
      </c>
    </row>
    <row r="91" spans="2:12" x14ac:dyDescent="0.25">
      <c r="B91" s="35"/>
      <c r="C91" s="39">
        <v>323</v>
      </c>
      <c r="D91" s="38" t="s">
        <v>199</v>
      </c>
      <c r="E91" s="37"/>
      <c r="F91" s="37"/>
      <c r="G91" s="40">
        <v>17000</v>
      </c>
      <c r="I91" s="55">
        <v>5000</v>
      </c>
      <c r="J91" s="55"/>
      <c r="K91" s="55">
        <v>22000</v>
      </c>
    </row>
    <row r="92" spans="2:12" x14ac:dyDescent="0.25">
      <c r="B92" s="35"/>
      <c r="C92" s="39">
        <v>323</v>
      </c>
      <c r="D92" s="38" t="s">
        <v>200</v>
      </c>
      <c r="E92" s="37"/>
      <c r="F92" s="37"/>
      <c r="G92" s="40">
        <v>6000</v>
      </c>
      <c r="I92" s="55">
        <v>-1000</v>
      </c>
      <c r="J92" s="55"/>
      <c r="K92" s="55">
        <v>5000</v>
      </c>
    </row>
    <row r="93" spans="2:12" x14ac:dyDescent="0.25">
      <c r="B93" s="35"/>
      <c r="C93" s="39">
        <v>323</v>
      </c>
      <c r="D93" s="38" t="s">
        <v>201</v>
      </c>
      <c r="E93" s="37"/>
      <c r="F93" s="37"/>
      <c r="G93" s="40">
        <v>7000</v>
      </c>
      <c r="I93" s="55">
        <v>-1000</v>
      </c>
      <c r="J93" s="55"/>
      <c r="K93" s="55">
        <v>6000</v>
      </c>
    </row>
    <row r="94" spans="2:12" x14ac:dyDescent="0.25">
      <c r="B94" s="38"/>
      <c r="C94" s="39">
        <v>323</v>
      </c>
      <c r="D94" s="38" t="s">
        <v>110</v>
      </c>
      <c r="E94" s="40"/>
      <c r="F94" s="40"/>
      <c r="G94" s="40">
        <v>1000</v>
      </c>
      <c r="I94" s="55">
        <v>0</v>
      </c>
      <c r="J94" s="55"/>
      <c r="K94" s="55">
        <v>1000</v>
      </c>
    </row>
    <row r="95" spans="2:12" x14ac:dyDescent="0.25">
      <c r="B95" s="38"/>
      <c r="C95" s="39">
        <v>323</v>
      </c>
      <c r="D95" s="38" t="s">
        <v>111</v>
      </c>
      <c r="E95" s="40"/>
      <c r="F95" s="40"/>
      <c r="G95" s="40">
        <v>1000</v>
      </c>
      <c r="I95" s="55">
        <v>0</v>
      </c>
      <c r="J95" s="55"/>
      <c r="K95" s="55">
        <v>1000</v>
      </c>
    </row>
    <row r="96" spans="2:12" x14ac:dyDescent="0.25">
      <c r="B96" s="29" t="s">
        <v>62</v>
      </c>
      <c r="C96" s="64">
        <v>1004</v>
      </c>
      <c r="D96" s="63" t="s">
        <v>112</v>
      </c>
      <c r="E96" s="65"/>
      <c r="F96" s="65"/>
      <c r="G96" s="65">
        <f>SUM(G98)</f>
        <v>14000</v>
      </c>
      <c r="H96" s="66"/>
      <c r="I96" s="118">
        <f>SUM(I98)</f>
        <v>-1000</v>
      </c>
      <c r="J96" s="121"/>
      <c r="K96" s="118">
        <f>SUM(K98)</f>
        <v>13000</v>
      </c>
      <c r="L96" s="66"/>
    </row>
    <row r="97" spans="2:12" ht="24.75" x14ac:dyDescent="0.25">
      <c r="B97" s="72" t="s">
        <v>64</v>
      </c>
      <c r="C97" s="73" t="s">
        <v>113</v>
      </c>
      <c r="D97" s="74" t="s">
        <v>114</v>
      </c>
      <c r="E97" s="75"/>
      <c r="F97" s="75"/>
      <c r="G97" s="75"/>
      <c r="H97" s="76"/>
      <c r="I97" s="122"/>
      <c r="J97" s="122"/>
      <c r="K97" s="122"/>
      <c r="L97" s="76"/>
    </row>
    <row r="98" spans="2:12" x14ac:dyDescent="0.25">
      <c r="B98" s="77" t="s">
        <v>67</v>
      </c>
      <c r="C98" s="73" t="s">
        <v>115</v>
      </c>
      <c r="D98" s="74"/>
      <c r="E98" s="75"/>
      <c r="F98" s="75"/>
      <c r="G98" s="75">
        <f>SUM(G100+G104)</f>
        <v>14000</v>
      </c>
      <c r="H98" s="76"/>
      <c r="I98" s="201">
        <f>SUM(I100+I104)</f>
        <v>-1000</v>
      </c>
      <c r="J98" s="122"/>
      <c r="K98" s="201">
        <f>SUM(K100+K104)</f>
        <v>13000</v>
      </c>
      <c r="L98" s="76"/>
    </row>
    <row r="99" spans="2:12" x14ac:dyDescent="0.25">
      <c r="B99" s="32"/>
      <c r="C99" s="41" t="s">
        <v>276</v>
      </c>
      <c r="D99" s="32" t="s">
        <v>71</v>
      </c>
      <c r="E99" s="42"/>
      <c r="F99" s="42"/>
      <c r="G99" s="42">
        <v>4000</v>
      </c>
      <c r="H99" s="60"/>
      <c r="I99" s="116">
        <v>0</v>
      </c>
      <c r="J99" s="116"/>
      <c r="K99" s="116">
        <v>4000</v>
      </c>
      <c r="L99" s="60"/>
    </row>
    <row r="100" spans="2:12" x14ac:dyDescent="0.25">
      <c r="B100" s="35"/>
      <c r="C100" s="36">
        <v>3</v>
      </c>
      <c r="D100" s="35" t="s">
        <v>3</v>
      </c>
      <c r="E100" s="37"/>
      <c r="F100" s="37"/>
      <c r="G100" s="37">
        <f>SUM(G101)</f>
        <v>4000</v>
      </c>
      <c r="I100" s="127">
        <f>SUM(I101)</f>
        <v>0</v>
      </c>
      <c r="J100" s="127"/>
      <c r="K100" s="127">
        <f>SUM(K101)</f>
        <v>4000</v>
      </c>
    </row>
    <row r="101" spans="2:12" x14ac:dyDescent="0.25">
      <c r="B101" s="35"/>
      <c r="C101" s="36">
        <v>37</v>
      </c>
      <c r="D101" s="35" t="s">
        <v>116</v>
      </c>
      <c r="E101" s="37"/>
      <c r="F101" s="37"/>
      <c r="G101" s="37">
        <f>SUM(G102:G102)</f>
        <v>4000</v>
      </c>
      <c r="I101" s="127">
        <f>SUM(I102)</f>
        <v>0</v>
      </c>
      <c r="J101" s="55"/>
      <c r="K101" s="127">
        <f>SUM(K102)</f>
        <v>4000</v>
      </c>
    </row>
    <row r="102" spans="2:12" x14ac:dyDescent="0.25">
      <c r="B102" s="35"/>
      <c r="C102" s="39">
        <v>372</v>
      </c>
      <c r="D102" s="38" t="s">
        <v>117</v>
      </c>
      <c r="E102" s="37"/>
      <c r="F102" s="37"/>
      <c r="G102" s="40">
        <v>4000</v>
      </c>
      <c r="I102" s="55">
        <v>0</v>
      </c>
      <c r="J102" s="55"/>
      <c r="K102" s="55">
        <v>4000</v>
      </c>
    </row>
    <row r="103" spans="2:12" x14ac:dyDescent="0.25">
      <c r="B103" s="32"/>
      <c r="C103" s="33" t="s">
        <v>302</v>
      </c>
      <c r="D103" s="32" t="s">
        <v>303</v>
      </c>
      <c r="E103" s="34"/>
      <c r="F103" s="34"/>
      <c r="G103" s="34">
        <v>10000</v>
      </c>
      <c r="H103" s="60"/>
      <c r="I103" s="200">
        <v>-1000</v>
      </c>
      <c r="J103" s="116"/>
      <c r="K103" s="200">
        <v>9000</v>
      </c>
    </row>
    <row r="104" spans="2:12" x14ac:dyDescent="0.25">
      <c r="B104" s="35"/>
      <c r="C104" s="36">
        <v>37</v>
      </c>
      <c r="D104" s="35" t="s">
        <v>198</v>
      </c>
      <c r="E104" s="37"/>
      <c r="F104" s="37"/>
      <c r="G104" s="37">
        <f>SUM(G105)</f>
        <v>10000</v>
      </c>
      <c r="H104" s="59"/>
      <c r="I104" s="127">
        <f>SUM(I105)</f>
        <v>-1000</v>
      </c>
      <c r="J104" s="127"/>
      <c r="K104" s="127">
        <f>SUM(K105)</f>
        <v>9000</v>
      </c>
    </row>
    <row r="105" spans="2:12" x14ac:dyDescent="0.25">
      <c r="B105" s="35"/>
      <c r="C105" s="36">
        <v>372</v>
      </c>
      <c r="D105" s="38" t="s">
        <v>286</v>
      </c>
      <c r="E105" s="37"/>
      <c r="F105" s="37"/>
      <c r="G105" s="40">
        <v>10000</v>
      </c>
      <c r="I105" s="55">
        <v>-1000</v>
      </c>
      <c r="J105" s="55"/>
      <c r="K105" s="55">
        <v>9000</v>
      </c>
    </row>
    <row r="106" spans="2:12" x14ac:dyDescent="0.25">
      <c r="B106" s="29" t="s">
        <v>62</v>
      </c>
      <c r="C106" s="30">
        <v>1005</v>
      </c>
      <c r="D106" s="29" t="s">
        <v>118</v>
      </c>
      <c r="E106" s="31"/>
      <c r="F106" s="31"/>
      <c r="G106" s="31">
        <f>SUM(G108)</f>
        <v>8000</v>
      </c>
      <c r="H106" s="66"/>
      <c r="I106" s="118">
        <f>SUM(I108)</f>
        <v>-5500</v>
      </c>
      <c r="J106" s="121"/>
      <c r="K106" s="118">
        <f>SUM(K108)</f>
        <v>2500</v>
      </c>
      <c r="L106" s="66"/>
    </row>
    <row r="107" spans="2:12" ht="24.75" x14ac:dyDescent="0.25">
      <c r="B107" s="72" t="s">
        <v>64</v>
      </c>
      <c r="C107" s="73" t="s">
        <v>113</v>
      </c>
      <c r="D107" s="74" t="s">
        <v>114</v>
      </c>
      <c r="E107" s="75"/>
      <c r="F107" s="75"/>
      <c r="G107" s="75"/>
      <c r="H107" s="76"/>
      <c r="I107" s="122"/>
      <c r="J107" s="122"/>
      <c r="K107" s="122"/>
      <c r="L107" s="76"/>
    </row>
    <row r="108" spans="2:12" x14ac:dyDescent="0.25">
      <c r="B108" s="77" t="s">
        <v>67</v>
      </c>
      <c r="C108" s="73" t="s">
        <v>119</v>
      </c>
      <c r="D108" s="74"/>
      <c r="E108" s="75"/>
      <c r="F108" s="75"/>
      <c r="G108" s="75">
        <f>SUM(G109)</f>
        <v>8000</v>
      </c>
      <c r="H108" s="76"/>
      <c r="I108" s="201">
        <f>SUM(I110)</f>
        <v>-5500</v>
      </c>
      <c r="J108" s="122"/>
      <c r="K108" s="201">
        <f>SUM(K110)</f>
        <v>2500</v>
      </c>
      <c r="L108" s="76"/>
    </row>
    <row r="109" spans="2:12" x14ac:dyDescent="0.25">
      <c r="B109" s="32"/>
      <c r="C109" s="41" t="s">
        <v>276</v>
      </c>
      <c r="D109" s="32" t="s">
        <v>71</v>
      </c>
      <c r="E109" s="42"/>
      <c r="F109" s="42"/>
      <c r="G109" s="42">
        <f>SUM(G110)</f>
        <v>8000</v>
      </c>
      <c r="I109" s="127">
        <v>-5500</v>
      </c>
      <c r="J109" s="55"/>
      <c r="K109" s="127">
        <f>SUM(K110)</f>
        <v>2500</v>
      </c>
    </row>
    <row r="110" spans="2:12" x14ac:dyDescent="0.25">
      <c r="B110" s="35"/>
      <c r="C110" s="36">
        <v>3</v>
      </c>
      <c r="D110" s="38" t="s">
        <v>3</v>
      </c>
      <c r="E110" s="37"/>
      <c r="F110" s="37"/>
      <c r="G110" s="37">
        <f>SUM(G111:G113)</f>
        <v>8000</v>
      </c>
      <c r="H110" s="59"/>
      <c r="I110" s="127">
        <f>SUM(I111:I113)</f>
        <v>-5500</v>
      </c>
      <c r="J110" s="127"/>
      <c r="K110" s="127">
        <f>SUM(K111:K113)</f>
        <v>2500</v>
      </c>
    </row>
    <row r="111" spans="2:12" x14ac:dyDescent="0.25">
      <c r="B111" s="35"/>
      <c r="C111" s="36">
        <v>372</v>
      </c>
      <c r="D111" s="38" t="s">
        <v>120</v>
      </c>
      <c r="E111" s="37"/>
      <c r="F111" s="37"/>
      <c r="G111" s="40">
        <v>2000</v>
      </c>
      <c r="I111" s="55">
        <v>-2000</v>
      </c>
      <c r="J111" s="55"/>
      <c r="K111" s="55">
        <v>0</v>
      </c>
    </row>
    <row r="112" spans="2:12" x14ac:dyDescent="0.25">
      <c r="B112" s="38"/>
      <c r="C112" s="39">
        <v>372</v>
      </c>
      <c r="D112" s="38" t="s">
        <v>177</v>
      </c>
      <c r="E112" s="40"/>
      <c r="F112" s="40"/>
      <c r="G112" s="40">
        <v>3000</v>
      </c>
      <c r="I112" s="55">
        <v>-1500</v>
      </c>
      <c r="J112" s="55"/>
      <c r="K112" s="55">
        <v>1500</v>
      </c>
    </row>
    <row r="113" spans="2:12" x14ac:dyDescent="0.25">
      <c r="B113" s="38"/>
      <c r="C113" s="39">
        <v>372</v>
      </c>
      <c r="D113" s="38" t="s">
        <v>121</v>
      </c>
      <c r="E113" s="40"/>
      <c r="F113" s="40"/>
      <c r="G113" s="40">
        <v>3000</v>
      </c>
      <c r="I113" s="55">
        <v>-2000</v>
      </c>
      <c r="J113" s="55"/>
      <c r="K113" s="55">
        <v>1000</v>
      </c>
    </row>
    <row r="114" spans="2:12" x14ac:dyDescent="0.25">
      <c r="B114" s="29" t="s">
        <v>62</v>
      </c>
      <c r="C114" s="64">
        <v>1006</v>
      </c>
      <c r="D114" s="63" t="s">
        <v>122</v>
      </c>
      <c r="E114" s="65"/>
      <c r="F114" s="65"/>
      <c r="G114" s="65">
        <f>SUM(G116+G121)</f>
        <v>20000</v>
      </c>
      <c r="H114" s="66"/>
      <c r="I114" s="118">
        <f>SUM(I116+I121)</f>
        <v>-10000</v>
      </c>
      <c r="J114" s="121"/>
      <c r="K114" s="118">
        <f>SUM(K116+K121)</f>
        <v>10000</v>
      </c>
      <c r="L114" s="66"/>
    </row>
    <row r="115" spans="2:12" ht="23.25" x14ac:dyDescent="0.25">
      <c r="B115" s="72" t="s">
        <v>64</v>
      </c>
      <c r="C115" s="73" t="s">
        <v>123</v>
      </c>
      <c r="D115" s="74" t="s">
        <v>124</v>
      </c>
      <c r="E115" s="75"/>
      <c r="F115" s="75"/>
      <c r="G115" s="75"/>
      <c r="H115" s="76"/>
      <c r="I115" s="122"/>
      <c r="J115" s="122"/>
      <c r="K115" s="122"/>
      <c r="L115" s="76"/>
    </row>
    <row r="116" spans="2:12" x14ac:dyDescent="0.25">
      <c r="B116" s="77" t="s">
        <v>67</v>
      </c>
      <c r="C116" s="73" t="s">
        <v>125</v>
      </c>
      <c r="D116" s="74" t="s">
        <v>126</v>
      </c>
      <c r="E116" s="75"/>
      <c r="F116" s="75"/>
      <c r="G116" s="75">
        <f>SUM(G118)</f>
        <v>15000</v>
      </c>
      <c r="H116" s="76"/>
      <c r="I116" s="122">
        <f>SUM(I118)</f>
        <v>-5000</v>
      </c>
      <c r="J116" s="122"/>
      <c r="K116" s="122">
        <f>SUM(K118)</f>
        <v>10000</v>
      </c>
      <c r="L116" s="76"/>
    </row>
    <row r="117" spans="2:12" x14ac:dyDescent="0.25">
      <c r="B117" s="32"/>
      <c r="C117" s="41" t="s">
        <v>276</v>
      </c>
      <c r="D117" s="32" t="s">
        <v>71</v>
      </c>
      <c r="E117" s="42"/>
      <c r="F117" s="42"/>
      <c r="G117" s="42">
        <v>15000</v>
      </c>
      <c r="H117" s="60"/>
      <c r="I117" s="200">
        <v>-5000</v>
      </c>
      <c r="J117" s="116"/>
      <c r="K117" s="200">
        <v>10000</v>
      </c>
      <c r="L117" s="60"/>
    </row>
    <row r="118" spans="2:12" x14ac:dyDescent="0.25">
      <c r="B118" s="35"/>
      <c r="C118" s="36">
        <v>3</v>
      </c>
      <c r="D118" s="35" t="s">
        <v>3</v>
      </c>
      <c r="E118" s="37"/>
      <c r="F118" s="37"/>
      <c r="G118" s="37">
        <f>SUM(G119)</f>
        <v>15000</v>
      </c>
      <c r="I118" s="55">
        <f>SUM(I119)</f>
        <v>-5000</v>
      </c>
      <c r="J118" s="55"/>
      <c r="K118" s="55">
        <f>SUM(K119)</f>
        <v>10000</v>
      </c>
    </row>
    <row r="119" spans="2:12" x14ac:dyDescent="0.25">
      <c r="B119" s="35"/>
      <c r="C119" s="36">
        <v>35</v>
      </c>
      <c r="D119" s="35" t="s">
        <v>31</v>
      </c>
      <c r="E119" s="37"/>
      <c r="F119" s="37"/>
      <c r="G119" s="37">
        <f>SUM(G120:G120)</f>
        <v>15000</v>
      </c>
      <c r="I119" s="55">
        <f>SUM(I120)</f>
        <v>-5000</v>
      </c>
      <c r="J119" s="55"/>
      <c r="K119" s="55">
        <f>SUM(K120)</f>
        <v>10000</v>
      </c>
    </row>
    <row r="120" spans="2:12" x14ac:dyDescent="0.25">
      <c r="B120" s="35"/>
      <c r="C120" s="39">
        <v>352</v>
      </c>
      <c r="D120" s="38" t="s">
        <v>298</v>
      </c>
      <c r="E120" s="37"/>
      <c r="F120" s="37"/>
      <c r="G120" s="40">
        <v>15000</v>
      </c>
      <c r="I120" s="55">
        <v>-5000</v>
      </c>
      <c r="J120" s="55"/>
      <c r="K120" s="55">
        <v>10000</v>
      </c>
    </row>
    <row r="121" spans="2:12" x14ac:dyDescent="0.25">
      <c r="B121" s="77" t="s">
        <v>67</v>
      </c>
      <c r="C121" s="73" t="s">
        <v>127</v>
      </c>
      <c r="D121" s="74" t="s">
        <v>128</v>
      </c>
      <c r="E121" s="75"/>
      <c r="F121" s="75"/>
      <c r="G121" s="75">
        <f>SUM(G123)</f>
        <v>5000</v>
      </c>
      <c r="H121" s="83"/>
      <c r="I121" s="201">
        <f>SUM(I123)</f>
        <v>-5000</v>
      </c>
      <c r="J121" s="123"/>
      <c r="K121" s="201">
        <f>SUM(K123)</f>
        <v>0</v>
      </c>
      <c r="L121" s="83"/>
    </row>
    <row r="122" spans="2:12" x14ac:dyDescent="0.25">
      <c r="B122" s="32"/>
      <c r="C122" s="41" t="s">
        <v>276</v>
      </c>
      <c r="D122" s="32" t="s">
        <v>71</v>
      </c>
      <c r="E122" s="42"/>
      <c r="F122" s="42"/>
      <c r="G122" s="42">
        <v>5000</v>
      </c>
      <c r="H122" s="60"/>
      <c r="I122" s="200">
        <v>-5000</v>
      </c>
      <c r="J122" s="116"/>
      <c r="K122" s="200">
        <v>0</v>
      </c>
      <c r="L122" s="60"/>
    </row>
    <row r="123" spans="2:12" x14ac:dyDescent="0.25">
      <c r="B123" s="35"/>
      <c r="C123" s="36">
        <v>3</v>
      </c>
      <c r="D123" s="35" t="s">
        <v>3</v>
      </c>
      <c r="E123" s="37"/>
      <c r="F123" s="37"/>
      <c r="G123" s="37">
        <f>SUM(G124)</f>
        <v>5000</v>
      </c>
      <c r="I123" s="55">
        <f>SUM(I124)</f>
        <v>-5000</v>
      </c>
      <c r="J123" s="55"/>
      <c r="K123" s="55">
        <f>SUM(K124)</f>
        <v>0</v>
      </c>
    </row>
    <row r="124" spans="2:12" x14ac:dyDescent="0.25">
      <c r="B124" s="35"/>
      <c r="C124" s="36">
        <v>35</v>
      </c>
      <c r="D124" s="35" t="s">
        <v>31</v>
      </c>
      <c r="E124" s="37"/>
      <c r="F124" s="37"/>
      <c r="G124" s="37">
        <f>SUM(G125)</f>
        <v>5000</v>
      </c>
      <c r="I124" s="55">
        <f>SUM(I125)</f>
        <v>-5000</v>
      </c>
      <c r="J124" s="55"/>
      <c r="K124" s="55">
        <f>SUM(K125)</f>
        <v>0</v>
      </c>
    </row>
    <row r="125" spans="2:12" x14ac:dyDescent="0.25">
      <c r="B125" s="35"/>
      <c r="C125" s="36">
        <v>352</v>
      </c>
      <c r="D125" s="38" t="s">
        <v>297</v>
      </c>
      <c r="E125" s="37"/>
      <c r="F125" s="37"/>
      <c r="G125" s="40">
        <v>5000</v>
      </c>
      <c r="I125" s="55">
        <v>-5000</v>
      </c>
      <c r="J125" s="55"/>
      <c r="K125" s="55">
        <v>0</v>
      </c>
    </row>
    <row r="126" spans="2:12" x14ac:dyDescent="0.25">
      <c r="B126" s="63" t="s">
        <v>62</v>
      </c>
      <c r="C126" s="64">
        <v>1007</v>
      </c>
      <c r="D126" s="63" t="s">
        <v>129</v>
      </c>
      <c r="E126" s="65"/>
      <c r="F126" s="65"/>
      <c r="G126" s="65">
        <f>SUM(G128+G134)</f>
        <v>15930</v>
      </c>
      <c r="H126" s="66"/>
      <c r="I126" s="118">
        <f>SUM(I128+I134)</f>
        <v>-8630</v>
      </c>
      <c r="J126" s="121"/>
      <c r="K126" s="118">
        <f>SUM(K128+K134)</f>
        <v>7300</v>
      </c>
      <c r="L126" s="66"/>
    </row>
    <row r="127" spans="2:12" ht="23.25" x14ac:dyDescent="0.25">
      <c r="B127" s="72" t="s">
        <v>64</v>
      </c>
      <c r="C127" s="73" t="s">
        <v>130</v>
      </c>
      <c r="D127" s="74" t="s">
        <v>131</v>
      </c>
      <c r="E127" s="75"/>
      <c r="F127" s="75"/>
      <c r="G127" s="84"/>
      <c r="H127" s="83"/>
      <c r="I127" s="123"/>
      <c r="J127" s="123"/>
      <c r="K127" s="123"/>
      <c r="L127" s="83"/>
    </row>
    <row r="128" spans="2:12" x14ac:dyDescent="0.25">
      <c r="B128" s="77" t="s">
        <v>67</v>
      </c>
      <c r="C128" s="73" t="s">
        <v>132</v>
      </c>
      <c r="D128" s="74" t="s">
        <v>133</v>
      </c>
      <c r="E128" s="75"/>
      <c r="F128" s="75"/>
      <c r="G128" s="113">
        <f>SUM(G130)</f>
        <v>5000</v>
      </c>
      <c r="H128" s="83"/>
      <c r="I128" s="256">
        <f>SUM(I130)</f>
        <v>-2500</v>
      </c>
      <c r="J128" s="123"/>
      <c r="K128" s="201">
        <f>SUM(K130)</f>
        <v>2500</v>
      </c>
      <c r="L128" s="83"/>
    </row>
    <row r="129" spans="2:12" x14ac:dyDescent="0.25">
      <c r="B129" s="32"/>
      <c r="C129" s="41" t="s">
        <v>276</v>
      </c>
      <c r="D129" s="32" t="s">
        <v>71</v>
      </c>
      <c r="E129" s="42"/>
      <c r="F129" s="42"/>
      <c r="G129" s="42">
        <v>5000</v>
      </c>
      <c r="H129" s="60"/>
      <c r="I129" s="200">
        <v>-2500</v>
      </c>
      <c r="J129" s="116"/>
      <c r="K129" s="200">
        <v>2500</v>
      </c>
      <c r="L129" s="60"/>
    </row>
    <row r="130" spans="2:12" x14ac:dyDescent="0.25">
      <c r="B130" s="35"/>
      <c r="C130" s="36">
        <v>3</v>
      </c>
      <c r="D130" s="35" t="s">
        <v>3</v>
      </c>
      <c r="E130" s="37"/>
      <c r="F130" s="37"/>
      <c r="G130" s="37">
        <f>SUM(G131)</f>
        <v>5000</v>
      </c>
      <c r="I130" s="55">
        <f>SUM(I131)</f>
        <v>-2500</v>
      </c>
      <c r="J130" s="55"/>
      <c r="K130" s="55">
        <f>SUM(K131)</f>
        <v>2500</v>
      </c>
    </row>
    <row r="131" spans="2:12" x14ac:dyDescent="0.25">
      <c r="B131" s="35"/>
      <c r="C131" s="36">
        <v>38</v>
      </c>
      <c r="D131" s="35" t="s">
        <v>192</v>
      </c>
      <c r="E131" s="37"/>
      <c r="F131" s="37"/>
      <c r="G131" s="37">
        <f>SUM(G132:G132)</f>
        <v>5000</v>
      </c>
      <c r="I131" s="55">
        <f>SUM(I132)</f>
        <v>-2500</v>
      </c>
      <c r="J131" s="55"/>
      <c r="K131" s="55">
        <f>SUM(K132)</f>
        <v>2500</v>
      </c>
    </row>
    <row r="132" spans="2:12" x14ac:dyDescent="0.25">
      <c r="B132" s="38"/>
      <c r="C132" s="39">
        <v>381</v>
      </c>
      <c r="D132" s="38" t="s">
        <v>191</v>
      </c>
      <c r="E132" s="40"/>
      <c r="F132" s="40"/>
      <c r="G132" s="40">
        <v>5000</v>
      </c>
      <c r="I132" s="55">
        <v>-2500</v>
      </c>
      <c r="J132" s="55"/>
      <c r="K132" s="55">
        <v>2500</v>
      </c>
    </row>
    <row r="133" spans="2:12" ht="23.25" x14ac:dyDescent="0.25">
      <c r="B133" s="72" t="s">
        <v>64</v>
      </c>
      <c r="C133" s="73" t="s">
        <v>134</v>
      </c>
      <c r="D133" s="74" t="s">
        <v>135</v>
      </c>
      <c r="E133" s="75"/>
      <c r="F133" s="75"/>
      <c r="G133" s="75"/>
      <c r="H133" s="76"/>
      <c r="I133" s="122"/>
      <c r="J133" s="122"/>
      <c r="K133" s="122"/>
      <c r="L133" s="76"/>
    </row>
    <row r="134" spans="2:12" x14ac:dyDescent="0.25">
      <c r="B134" s="77" t="s">
        <v>67</v>
      </c>
      <c r="C134" s="73" t="s">
        <v>136</v>
      </c>
      <c r="D134" s="74" t="s">
        <v>137</v>
      </c>
      <c r="E134" s="75"/>
      <c r="F134" s="75"/>
      <c r="G134" s="75">
        <f>SUM(G136+G139)</f>
        <v>10930</v>
      </c>
      <c r="H134" s="76"/>
      <c r="I134" s="122">
        <f>SUM(I136+I139)</f>
        <v>-6130</v>
      </c>
      <c r="J134" s="122"/>
      <c r="K134" s="122">
        <f>SUM(K136+K139)</f>
        <v>4800</v>
      </c>
      <c r="L134" s="76"/>
    </row>
    <row r="135" spans="2:12" x14ac:dyDescent="0.25">
      <c r="B135" s="32"/>
      <c r="C135" s="41" t="s">
        <v>276</v>
      </c>
      <c r="D135" s="32" t="s">
        <v>71</v>
      </c>
      <c r="E135" s="42"/>
      <c r="F135" s="42"/>
      <c r="G135" s="42">
        <v>10000</v>
      </c>
      <c r="H135" s="60"/>
      <c r="I135" s="200">
        <v>-6000</v>
      </c>
      <c r="J135" s="116"/>
      <c r="K135" s="200">
        <v>4000</v>
      </c>
      <c r="L135" s="60"/>
    </row>
    <row r="136" spans="2:12" x14ac:dyDescent="0.25">
      <c r="B136" s="38"/>
      <c r="C136" s="36">
        <v>3</v>
      </c>
      <c r="D136" s="35" t="s">
        <v>3</v>
      </c>
      <c r="E136" s="40"/>
      <c r="F136" s="40"/>
      <c r="G136" s="37">
        <f>SUM(G138:G138)</f>
        <v>10000</v>
      </c>
      <c r="I136" s="55">
        <f>SUM(I137)</f>
        <v>-6000</v>
      </c>
      <c r="J136" s="55"/>
      <c r="K136" s="55">
        <f>SUM(K137)</f>
        <v>4000</v>
      </c>
    </row>
    <row r="137" spans="2:12" x14ac:dyDescent="0.25">
      <c r="B137" s="38"/>
      <c r="C137" s="36">
        <v>38</v>
      </c>
      <c r="D137" s="35" t="s">
        <v>192</v>
      </c>
      <c r="E137" s="40"/>
      <c r="F137" s="40"/>
      <c r="G137" s="37">
        <f>SUM(G138:G138)</f>
        <v>10000</v>
      </c>
      <c r="I137" s="55">
        <f>SUM(I138)</f>
        <v>-6000</v>
      </c>
      <c r="J137" s="55"/>
      <c r="K137" s="55">
        <f>SUM(K138)</f>
        <v>4000</v>
      </c>
    </row>
    <row r="138" spans="2:12" x14ac:dyDescent="0.25">
      <c r="B138" s="38"/>
      <c r="C138" s="39">
        <v>381</v>
      </c>
      <c r="D138" s="38" t="s">
        <v>137</v>
      </c>
      <c r="E138" s="40"/>
      <c r="F138" s="40"/>
      <c r="G138" s="40">
        <v>10000</v>
      </c>
      <c r="I138" s="55">
        <v>-6000</v>
      </c>
      <c r="J138" s="55"/>
      <c r="K138" s="55">
        <v>4000</v>
      </c>
    </row>
    <row r="139" spans="2:12" x14ac:dyDescent="0.25">
      <c r="B139" s="77" t="s">
        <v>67</v>
      </c>
      <c r="C139" s="73" t="s">
        <v>138</v>
      </c>
      <c r="D139" s="74" t="s">
        <v>139</v>
      </c>
      <c r="E139" s="75"/>
      <c r="F139" s="75"/>
      <c r="G139" s="75">
        <f>SUM(G143)</f>
        <v>930</v>
      </c>
      <c r="H139" s="76"/>
      <c r="I139" s="122">
        <f>SUM(I141)</f>
        <v>-130</v>
      </c>
      <c r="J139" s="122"/>
      <c r="K139" s="122">
        <f>SUM(K141)</f>
        <v>800</v>
      </c>
      <c r="L139" s="76"/>
    </row>
    <row r="140" spans="2:12" x14ac:dyDescent="0.25">
      <c r="B140" s="32"/>
      <c r="C140" s="41" t="s">
        <v>276</v>
      </c>
      <c r="D140" s="32" t="s">
        <v>71</v>
      </c>
      <c r="E140" s="42"/>
      <c r="F140" s="42"/>
      <c r="G140" s="42">
        <v>930</v>
      </c>
      <c r="H140" s="60"/>
      <c r="I140" s="116">
        <v>-130</v>
      </c>
      <c r="J140" s="116"/>
      <c r="K140" s="116">
        <v>800</v>
      </c>
      <c r="L140" s="60"/>
    </row>
    <row r="141" spans="2:12" x14ac:dyDescent="0.25">
      <c r="B141" s="38"/>
      <c r="C141" s="36">
        <v>3</v>
      </c>
      <c r="D141" s="35" t="s">
        <v>3</v>
      </c>
      <c r="E141" s="40"/>
      <c r="F141" s="40"/>
      <c r="G141" s="37">
        <f>SUM(G143)</f>
        <v>930</v>
      </c>
      <c r="I141" s="55">
        <f>SUM(I142)</f>
        <v>-130</v>
      </c>
      <c r="J141" s="55"/>
      <c r="K141" s="55">
        <f>SUM(K142)</f>
        <v>800</v>
      </c>
    </row>
    <row r="142" spans="2:12" x14ac:dyDescent="0.25">
      <c r="B142" s="38"/>
      <c r="C142" s="36">
        <v>38</v>
      </c>
      <c r="D142" s="35" t="s">
        <v>31</v>
      </c>
      <c r="E142" s="40"/>
      <c r="F142" s="40"/>
      <c r="G142" s="37">
        <f>SUM(G143)</f>
        <v>930</v>
      </c>
      <c r="I142" s="55">
        <f>SUM(I143)</f>
        <v>-130</v>
      </c>
      <c r="J142" s="55"/>
      <c r="K142" s="55">
        <f>SUM(K143)</f>
        <v>800</v>
      </c>
    </row>
    <row r="143" spans="2:12" x14ac:dyDescent="0.25">
      <c r="B143" s="38"/>
      <c r="C143" s="39">
        <v>381</v>
      </c>
      <c r="D143" s="38" t="s">
        <v>140</v>
      </c>
      <c r="E143" s="40"/>
      <c r="F143" s="40"/>
      <c r="G143" s="40">
        <v>930</v>
      </c>
      <c r="I143" s="55">
        <v>-130</v>
      </c>
      <c r="J143" s="55"/>
      <c r="K143" s="55">
        <v>800</v>
      </c>
    </row>
    <row r="144" spans="2:12" x14ac:dyDescent="0.25">
      <c r="B144" s="43" t="s">
        <v>62</v>
      </c>
      <c r="C144" s="89">
        <v>1008</v>
      </c>
      <c r="D144" s="43" t="s">
        <v>141</v>
      </c>
      <c r="E144" s="87"/>
      <c r="F144" s="87"/>
      <c r="G144" s="114">
        <f>SUM(G146+G155)</f>
        <v>10000</v>
      </c>
      <c r="H144" s="88"/>
      <c r="I144" s="118">
        <f>SUM(I146+I155)</f>
        <v>-5480</v>
      </c>
      <c r="J144" s="124"/>
      <c r="K144" s="118">
        <f>SUM(K146+K155)</f>
        <v>4520</v>
      </c>
      <c r="L144" s="88"/>
    </row>
    <row r="145" spans="2:12" ht="23.25" x14ac:dyDescent="0.25">
      <c r="B145" s="72" t="s">
        <v>64</v>
      </c>
      <c r="C145" s="73" t="s">
        <v>142</v>
      </c>
      <c r="D145" s="74" t="s">
        <v>143</v>
      </c>
      <c r="E145" s="75"/>
      <c r="F145" s="75"/>
      <c r="G145" s="75"/>
      <c r="H145" s="76"/>
      <c r="I145" s="122"/>
      <c r="J145" s="122"/>
      <c r="K145" s="122"/>
      <c r="L145" s="76"/>
    </row>
    <row r="146" spans="2:12" x14ac:dyDescent="0.25">
      <c r="B146" s="77" t="s">
        <v>67</v>
      </c>
      <c r="C146" s="73" t="s">
        <v>144</v>
      </c>
      <c r="D146" s="74" t="s">
        <v>145</v>
      </c>
      <c r="E146" s="75"/>
      <c r="F146" s="75"/>
      <c r="G146" s="75">
        <f>SUM(G150)</f>
        <v>7000</v>
      </c>
      <c r="H146" s="76"/>
      <c r="I146" s="201">
        <f>SUM(I150)</f>
        <v>-5480</v>
      </c>
      <c r="J146" s="122"/>
      <c r="K146" s="201">
        <f>SUM(K150)</f>
        <v>1520</v>
      </c>
      <c r="L146" s="76"/>
    </row>
    <row r="147" spans="2:12" x14ac:dyDescent="0.25">
      <c r="B147" s="77"/>
      <c r="C147" s="73"/>
      <c r="D147" s="74"/>
      <c r="E147" s="75"/>
      <c r="F147" s="75"/>
      <c r="G147" s="75"/>
      <c r="H147" s="76"/>
      <c r="I147" s="201"/>
      <c r="J147" s="122"/>
      <c r="K147" s="201"/>
      <c r="L147" s="76"/>
    </row>
    <row r="148" spans="2:12" x14ac:dyDescent="0.25">
      <c r="B148" s="32"/>
      <c r="C148" s="41" t="s">
        <v>276</v>
      </c>
      <c r="D148" s="32" t="s">
        <v>71</v>
      </c>
      <c r="E148" s="42"/>
      <c r="F148" s="42"/>
      <c r="G148" s="42">
        <v>7000</v>
      </c>
      <c r="H148" s="60"/>
      <c r="I148" s="200">
        <v>-7000</v>
      </c>
      <c r="J148" s="116"/>
      <c r="K148" s="200">
        <v>0</v>
      </c>
      <c r="L148" s="60"/>
    </row>
    <row r="149" spans="2:12" x14ac:dyDescent="0.25">
      <c r="B149" s="32"/>
      <c r="C149" s="41" t="s">
        <v>373</v>
      </c>
      <c r="D149" s="32" t="s">
        <v>374</v>
      </c>
      <c r="E149" s="42"/>
      <c r="F149" s="42"/>
      <c r="G149" s="42">
        <v>0</v>
      </c>
      <c r="H149" s="60"/>
      <c r="I149" s="200">
        <v>0</v>
      </c>
      <c r="J149" s="116"/>
      <c r="K149" s="200">
        <v>1520</v>
      </c>
      <c r="L149" s="60"/>
    </row>
    <row r="150" spans="2:12" x14ac:dyDescent="0.25">
      <c r="B150" s="35"/>
      <c r="C150" s="36">
        <v>3</v>
      </c>
      <c r="D150" s="35" t="s">
        <v>3</v>
      </c>
      <c r="E150" s="37"/>
      <c r="F150" s="37"/>
      <c r="G150" s="37">
        <f>SUM(G151)</f>
        <v>7000</v>
      </c>
      <c r="I150" s="127">
        <f>SUM(I151)</f>
        <v>-5480</v>
      </c>
      <c r="J150" s="55"/>
      <c r="K150" s="127">
        <f>SUM(K151)</f>
        <v>1520</v>
      </c>
    </row>
    <row r="151" spans="2:12" x14ac:dyDescent="0.25">
      <c r="B151" s="35"/>
      <c r="C151" s="36">
        <v>38</v>
      </c>
      <c r="D151" s="35" t="s">
        <v>116</v>
      </c>
      <c r="E151" s="37"/>
      <c r="F151" s="37"/>
      <c r="G151" s="37">
        <f>SUM(G152)</f>
        <v>7000</v>
      </c>
      <c r="I151" s="127">
        <f>SUM(I152)</f>
        <v>-5480</v>
      </c>
      <c r="J151" s="55"/>
      <c r="K151" s="127">
        <f>SUM(K152)</f>
        <v>1520</v>
      </c>
    </row>
    <row r="152" spans="2:12" x14ac:dyDescent="0.25">
      <c r="B152" s="38"/>
      <c r="C152" s="39">
        <v>381</v>
      </c>
      <c r="D152" s="38" t="s">
        <v>146</v>
      </c>
      <c r="E152" s="40"/>
      <c r="F152" s="40"/>
      <c r="G152" s="40">
        <v>7000</v>
      </c>
      <c r="I152" s="55">
        <v>-5480</v>
      </c>
      <c r="J152" s="55"/>
      <c r="K152" s="55">
        <v>1520</v>
      </c>
    </row>
    <row r="153" spans="2:12" x14ac:dyDescent="0.25">
      <c r="B153" s="32"/>
      <c r="C153" s="33" t="s">
        <v>276</v>
      </c>
      <c r="D153" s="32" t="s">
        <v>71</v>
      </c>
      <c r="E153" s="34"/>
      <c r="F153" s="34"/>
      <c r="G153" s="34">
        <v>3000</v>
      </c>
      <c r="H153" s="60"/>
      <c r="I153" s="200">
        <v>-3000</v>
      </c>
      <c r="J153" s="116"/>
      <c r="K153" s="200">
        <v>0</v>
      </c>
      <c r="L153" s="60"/>
    </row>
    <row r="154" spans="2:12" x14ac:dyDescent="0.25">
      <c r="B154" s="32"/>
      <c r="C154" s="33" t="s">
        <v>373</v>
      </c>
      <c r="D154" s="32" t="s">
        <v>374</v>
      </c>
      <c r="E154" s="34"/>
      <c r="F154" s="34"/>
      <c r="G154" s="34">
        <v>0</v>
      </c>
      <c r="H154" s="60"/>
      <c r="I154" s="200">
        <v>3000</v>
      </c>
      <c r="J154" s="116"/>
      <c r="K154" s="200">
        <v>3000</v>
      </c>
      <c r="L154" s="60"/>
    </row>
    <row r="155" spans="2:12" x14ac:dyDescent="0.25">
      <c r="B155" s="35"/>
      <c r="C155" s="36">
        <v>3</v>
      </c>
      <c r="D155" s="35" t="s">
        <v>147</v>
      </c>
      <c r="E155" s="37"/>
      <c r="F155" s="37"/>
      <c r="G155" s="37">
        <f>SUM(G156)</f>
        <v>3000</v>
      </c>
      <c r="I155" s="127">
        <f>SUM(I156)</f>
        <v>0</v>
      </c>
      <c r="J155" s="55"/>
      <c r="K155" s="127">
        <f>SUM(K156)</f>
        <v>3000</v>
      </c>
    </row>
    <row r="156" spans="2:12" x14ac:dyDescent="0.25">
      <c r="B156" s="35"/>
      <c r="C156" s="36">
        <v>38</v>
      </c>
      <c r="D156" s="35" t="s">
        <v>45</v>
      </c>
      <c r="E156" s="37"/>
      <c r="F156" s="37"/>
      <c r="G156" s="37">
        <f>SUM(G157:G158)</f>
        <v>3000</v>
      </c>
      <c r="I156" s="127">
        <f>SUM(I157:I158)</f>
        <v>0</v>
      </c>
      <c r="J156" s="55"/>
      <c r="K156" s="127">
        <f>SUM(K157:K158)</f>
        <v>3000</v>
      </c>
    </row>
    <row r="157" spans="2:12" x14ac:dyDescent="0.25">
      <c r="B157" s="38"/>
      <c r="C157" s="39">
        <v>381</v>
      </c>
      <c r="D157" s="38" t="s">
        <v>148</v>
      </c>
      <c r="E157" s="40"/>
      <c r="F157" s="40"/>
      <c r="G157" s="40">
        <v>1500</v>
      </c>
      <c r="I157" s="55">
        <v>0</v>
      </c>
      <c r="J157" s="55"/>
      <c r="K157" s="55">
        <v>1500</v>
      </c>
    </row>
    <row r="158" spans="2:12" x14ac:dyDescent="0.25">
      <c r="B158" s="38"/>
      <c r="C158" s="39">
        <v>381</v>
      </c>
      <c r="D158" s="38" t="s">
        <v>149</v>
      </c>
      <c r="E158" s="40"/>
      <c r="F158" s="40"/>
      <c r="G158" s="40">
        <v>1500</v>
      </c>
      <c r="I158" s="55">
        <v>0</v>
      </c>
      <c r="J158" s="55"/>
      <c r="K158" s="55">
        <v>1500</v>
      </c>
    </row>
    <row r="159" spans="2:12" x14ac:dyDescent="0.25">
      <c r="B159" s="43" t="s">
        <v>62</v>
      </c>
      <c r="C159" s="44" t="s">
        <v>150</v>
      </c>
      <c r="D159" s="43" t="s">
        <v>151</v>
      </c>
      <c r="E159" s="85"/>
      <c r="F159" s="85"/>
      <c r="G159" s="114">
        <f>SUM(G161+G175)</f>
        <v>882500</v>
      </c>
      <c r="H159" s="86"/>
      <c r="I159" s="118">
        <f>SUM(I161+I175)</f>
        <v>-758338</v>
      </c>
      <c r="J159" s="125"/>
      <c r="K159" s="118">
        <f>SUM(K161+K175)</f>
        <v>124162</v>
      </c>
      <c r="L159" s="86"/>
    </row>
    <row r="160" spans="2:12" x14ac:dyDescent="0.25">
      <c r="B160" s="90" t="s">
        <v>64</v>
      </c>
      <c r="C160" s="75" t="s">
        <v>152</v>
      </c>
      <c r="D160" s="75" t="s">
        <v>153</v>
      </c>
      <c r="E160" s="75"/>
      <c r="F160" s="75"/>
      <c r="G160" s="75"/>
      <c r="H160" s="76"/>
      <c r="I160" s="122"/>
      <c r="J160" s="122"/>
      <c r="K160" s="122"/>
      <c r="L160" s="76"/>
    </row>
    <row r="161" spans="2:12" x14ac:dyDescent="0.25">
      <c r="B161" s="91" t="s">
        <v>67</v>
      </c>
      <c r="C161" s="92" t="s">
        <v>154</v>
      </c>
      <c r="D161" s="75" t="s">
        <v>4</v>
      </c>
      <c r="E161" s="75"/>
      <c r="F161" s="75"/>
      <c r="G161" s="75">
        <f>SUM(G164+G167)</f>
        <v>103000</v>
      </c>
      <c r="H161" s="76"/>
      <c r="I161" s="201">
        <f>SUM(I164+I167)</f>
        <v>-78838</v>
      </c>
      <c r="J161" s="122"/>
      <c r="K161" s="201">
        <f>SUM(K164+K167)</f>
        <v>24162</v>
      </c>
      <c r="L161" s="76"/>
    </row>
    <row r="162" spans="2:12" x14ac:dyDescent="0.25">
      <c r="B162" s="48"/>
      <c r="C162" s="41" t="s">
        <v>276</v>
      </c>
      <c r="D162" s="133" t="s">
        <v>71</v>
      </c>
      <c r="E162" s="49"/>
      <c r="F162" s="49"/>
      <c r="G162" s="34">
        <v>6000</v>
      </c>
      <c r="H162" s="60"/>
      <c r="I162" s="116">
        <v>-6000</v>
      </c>
      <c r="J162" s="116"/>
      <c r="K162" s="116">
        <v>0</v>
      </c>
      <c r="L162" s="60"/>
    </row>
    <row r="163" spans="2:12" x14ac:dyDescent="0.25">
      <c r="B163" s="48"/>
      <c r="C163" s="41" t="s">
        <v>278</v>
      </c>
      <c r="D163" s="180" t="s">
        <v>218</v>
      </c>
      <c r="E163" s="49"/>
      <c r="F163" s="49"/>
      <c r="G163" s="34">
        <v>24000</v>
      </c>
      <c r="H163" s="60"/>
      <c r="I163" s="116">
        <v>-24000</v>
      </c>
      <c r="J163" s="116"/>
      <c r="K163" s="116">
        <v>0</v>
      </c>
      <c r="L163" s="60"/>
    </row>
    <row r="164" spans="2:12" x14ac:dyDescent="0.25">
      <c r="B164" s="38"/>
      <c r="C164" s="36">
        <v>4</v>
      </c>
      <c r="D164" s="38" t="s">
        <v>4</v>
      </c>
      <c r="E164" s="40"/>
      <c r="F164" s="40"/>
      <c r="G164" s="37">
        <f>SUM(G165)</f>
        <v>30000</v>
      </c>
      <c r="I164" s="55">
        <f>SUM(I165)</f>
        <v>-30000</v>
      </c>
      <c r="J164" s="55"/>
      <c r="K164" s="55">
        <f>SUM(K165)</f>
        <v>0</v>
      </c>
    </row>
    <row r="165" spans="2:12" ht="24.75" x14ac:dyDescent="0.25">
      <c r="B165" s="38"/>
      <c r="C165" s="36">
        <v>42</v>
      </c>
      <c r="D165" s="38" t="s">
        <v>155</v>
      </c>
      <c r="E165" s="40"/>
      <c r="F165" s="40"/>
      <c r="G165" s="37">
        <f>SUM(G166)</f>
        <v>30000</v>
      </c>
      <c r="I165" s="55">
        <f>SUM(I166)</f>
        <v>-30000</v>
      </c>
      <c r="J165" s="55"/>
      <c r="K165" s="55">
        <f>SUM(K166)</f>
        <v>0</v>
      </c>
    </row>
    <row r="166" spans="2:12" x14ac:dyDescent="0.25">
      <c r="B166" s="38"/>
      <c r="C166" s="39">
        <v>421</v>
      </c>
      <c r="D166" s="38" t="s">
        <v>156</v>
      </c>
      <c r="E166" s="40"/>
      <c r="F166" s="40"/>
      <c r="G166" s="40">
        <v>30000</v>
      </c>
      <c r="I166" s="55">
        <v>-30000</v>
      </c>
      <c r="J166" s="55"/>
      <c r="K166" s="55">
        <v>0</v>
      </c>
    </row>
    <row r="167" spans="2:12" x14ac:dyDescent="0.25">
      <c r="B167" s="91" t="s">
        <v>67</v>
      </c>
      <c r="C167" s="92" t="s">
        <v>157</v>
      </c>
      <c r="D167" s="75" t="s">
        <v>4</v>
      </c>
      <c r="E167" s="75"/>
      <c r="F167" s="75"/>
      <c r="G167" s="75">
        <f>SUM(G170)</f>
        <v>73000</v>
      </c>
      <c r="H167" s="76"/>
      <c r="I167" s="201">
        <f>SUM(I170)</f>
        <v>-48838</v>
      </c>
      <c r="J167" s="122"/>
      <c r="K167" s="201">
        <f>SUM(K170)</f>
        <v>24162</v>
      </c>
      <c r="L167" s="76"/>
    </row>
    <row r="168" spans="2:12" x14ac:dyDescent="0.25">
      <c r="B168" s="48"/>
      <c r="C168" s="41" t="s">
        <v>276</v>
      </c>
      <c r="D168" s="32" t="s">
        <v>71</v>
      </c>
      <c r="E168" s="49"/>
      <c r="F168" s="49"/>
      <c r="G168" s="34">
        <v>14600</v>
      </c>
      <c r="H168" s="60"/>
      <c r="I168" s="116">
        <v>-12968</v>
      </c>
      <c r="J168" s="116"/>
      <c r="K168" s="116">
        <v>1632</v>
      </c>
      <c r="L168" s="60"/>
    </row>
    <row r="169" spans="2:12" x14ac:dyDescent="0.25">
      <c r="B169" s="48"/>
      <c r="C169" s="41" t="s">
        <v>311</v>
      </c>
      <c r="D169" s="32" t="s">
        <v>280</v>
      </c>
      <c r="E169" s="49"/>
      <c r="F169" s="49"/>
      <c r="G169" s="34">
        <v>58400</v>
      </c>
      <c r="H169" s="60"/>
      <c r="I169" s="116">
        <v>-35870</v>
      </c>
      <c r="J169" s="116"/>
      <c r="K169" s="116">
        <v>22530</v>
      </c>
      <c r="L169" s="60"/>
    </row>
    <row r="170" spans="2:12" x14ac:dyDescent="0.25">
      <c r="B170" s="38"/>
      <c r="C170" s="36">
        <v>4</v>
      </c>
      <c r="D170" s="35" t="s">
        <v>4</v>
      </c>
      <c r="E170" s="40"/>
      <c r="F170" s="40"/>
      <c r="G170" s="37">
        <f>SUM(G171)</f>
        <v>73000</v>
      </c>
      <c r="I170" s="127">
        <f>SUM(I171)</f>
        <v>-48838</v>
      </c>
      <c r="J170" s="55"/>
      <c r="K170" s="127">
        <f>SUM(K171)</f>
        <v>24162</v>
      </c>
    </row>
    <row r="171" spans="2:12" x14ac:dyDescent="0.25">
      <c r="B171" s="38"/>
      <c r="C171" s="39">
        <v>42</v>
      </c>
      <c r="D171" s="38" t="s">
        <v>158</v>
      </c>
      <c r="E171" s="40"/>
      <c r="F171" s="40"/>
      <c r="G171" s="40">
        <f>SUM(G172:G173)</f>
        <v>73000</v>
      </c>
      <c r="I171" s="55">
        <f>SUM(I172:I173)</f>
        <v>-48838</v>
      </c>
      <c r="J171" s="55"/>
      <c r="K171" s="55">
        <f>SUM(K172:K173)</f>
        <v>24162</v>
      </c>
    </row>
    <row r="172" spans="2:12" x14ac:dyDescent="0.25">
      <c r="B172" s="38"/>
      <c r="C172" s="39">
        <v>422</v>
      </c>
      <c r="D172" s="38" t="s">
        <v>158</v>
      </c>
      <c r="E172" s="40"/>
      <c r="F172" s="40"/>
      <c r="G172" s="40">
        <v>32000</v>
      </c>
      <c r="I172" s="55">
        <v>-23838</v>
      </c>
      <c r="J172" s="55"/>
      <c r="K172" s="55">
        <v>8162</v>
      </c>
    </row>
    <row r="173" spans="2:12" x14ac:dyDescent="0.25">
      <c r="B173" s="38"/>
      <c r="C173" s="39">
        <v>426</v>
      </c>
      <c r="D173" s="38" t="s">
        <v>307</v>
      </c>
      <c r="E173" s="40"/>
      <c r="F173" s="40"/>
      <c r="G173" s="40">
        <v>41000</v>
      </c>
      <c r="I173" s="55">
        <v>-25000</v>
      </c>
      <c r="J173" s="55"/>
      <c r="K173" s="55">
        <v>16000</v>
      </c>
    </row>
    <row r="174" spans="2:12" x14ac:dyDescent="0.25">
      <c r="B174" s="38"/>
      <c r="C174" s="39"/>
      <c r="D174" s="38"/>
      <c r="E174" s="40"/>
      <c r="F174" s="40"/>
      <c r="G174" s="40"/>
      <c r="I174" s="55"/>
      <c r="J174" s="55"/>
      <c r="K174" s="55"/>
    </row>
    <row r="175" spans="2:12" x14ac:dyDescent="0.25">
      <c r="B175" s="91" t="s">
        <v>67</v>
      </c>
      <c r="C175" s="92" t="s">
        <v>159</v>
      </c>
      <c r="D175" s="75" t="s">
        <v>160</v>
      </c>
      <c r="E175" s="75"/>
      <c r="F175" s="75"/>
      <c r="G175" s="75">
        <f>SUM(G180)</f>
        <v>779500</v>
      </c>
      <c r="H175" s="76"/>
      <c r="I175" s="201">
        <f>SUM(I180)</f>
        <v>-679500</v>
      </c>
      <c r="J175" s="122"/>
      <c r="K175" s="201">
        <f>SUM(K180)</f>
        <v>100000</v>
      </c>
      <c r="L175" s="76"/>
    </row>
    <row r="176" spans="2:12" x14ac:dyDescent="0.25">
      <c r="B176" s="48"/>
      <c r="C176" s="41" t="s">
        <v>312</v>
      </c>
      <c r="D176" s="133" t="s">
        <v>288</v>
      </c>
      <c r="E176" s="49"/>
      <c r="F176" s="49"/>
      <c r="G176" s="49">
        <v>80000</v>
      </c>
      <c r="H176" s="60"/>
      <c r="I176" s="116">
        <v>-80000</v>
      </c>
      <c r="J176" s="116"/>
      <c r="K176" s="116">
        <v>0</v>
      </c>
      <c r="L176" s="60"/>
    </row>
    <row r="177" spans="2:12" x14ac:dyDescent="0.25">
      <c r="B177" s="48"/>
      <c r="C177" s="41" t="s">
        <v>279</v>
      </c>
      <c r="D177" s="133" t="s">
        <v>280</v>
      </c>
      <c r="E177" s="49"/>
      <c r="F177" s="49"/>
      <c r="G177" s="49">
        <v>624000</v>
      </c>
      <c r="H177" s="60"/>
      <c r="I177" s="116">
        <v>-544000</v>
      </c>
      <c r="J177" s="116"/>
      <c r="K177" s="116">
        <v>80000</v>
      </c>
      <c r="L177" s="60"/>
    </row>
    <row r="178" spans="2:12" x14ac:dyDescent="0.25">
      <c r="B178" s="48"/>
      <c r="C178" s="41" t="s">
        <v>316</v>
      </c>
      <c r="D178" s="133" t="s">
        <v>289</v>
      </c>
      <c r="E178" s="49"/>
      <c r="F178" s="49"/>
      <c r="G178" s="49">
        <v>39000</v>
      </c>
      <c r="H178" s="60"/>
      <c r="I178" s="116">
        <v>-38506</v>
      </c>
      <c r="J178" s="116"/>
      <c r="K178" s="116">
        <v>494</v>
      </c>
      <c r="L178" s="60"/>
    </row>
    <row r="179" spans="2:12" x14ac:dyDescent="0.25">
      <c r="B179" s="48"/>
      <c r="C179" s="41" t="s">
        <v>276</v>
      </c>
      <c r="D179" s="133" t="s">
        <v>313</v>
      </c>
      <c r="E179" s="49"/>
      <c r="F179" s="49"/>
      <c r="G179" s="49">
        <v>36500</v>
      </c>
      <c r="H179" s="60"/>
      <c r="I179" s="116">
        <v>-16994</v>
      </c>
      <c r="J179" s="116"/>
      <c r="K179" s="116">
        <v>19506</v>
      </c>
      <c r="L179" s="60"/>
    </row>
    <row r="180" spans="2:12" x14ac:dyDescent="0.25">
      <c r="B180" s="38"/>
      <c r="C180" s="36">
        <v>4</v>
      </c>
      <c r="D180" s="35" t="s">
        <v>4</v>
      </c>
      <c r="E180" s="37"/>
      <c r="F180" s="37"/>
      <c r="G180" s="37">
        <f>SUM(G181)</f>
        <v>779500</v>
      </c>
      <c r="I180" s="127">
        <f>SUM(I181)</f>
        <v>-679500</v>
      </c>
      <c r="J180" s="55"/>
      <c r="K180" s="127">
        <f>SUM(K181)</f>
        <v>100000</v>
      </c>
    </row>
    <row r="181" spans="2:12" ht="24.75" x14ac:dyDescent="0.25">
      <c r="B181" s="38"/>
      <c r="C181" s="36">
        <v>45</v>
      </c>
      <c r="D181" s="35" t="s">
        <v>49</v>
      </c>
      <c r="E181" s="37"/>
      <c r="F181" s="37"/>
      <c r="G181" s="37">
        <f>SUM(G182:G191)</f>
        <v>779500</v>
      </c>
      <c r="I181" s="127">
        <f>SUM(I182:I191)</f>
        <v>-679500</v>
      </c>
      <c r="J181" s="55"/>
      <c r="K181" s="127">
        <f>SUM(K182:K191)</f>
        <v>100000</v>
      </c>
    </row>
    <row r="182" spans="2:12" x14ac:dyDescent="0.25">
      <c r="B182" s="38"/>
      <c r="C182" s="39">
        <v>451</v>
      </c>
      <c r="D182" s="38" t="s">
        <v>180</v>
      </c>
      <c r="E182" s="40"/>
      <c r="F182" s="40"/>
      <c r="G182" s="40">
        <v>80000</v>
      </c>
      <c r="I182" s="55">
        <v>-80000</v>
      </c>
      <c r="J182" s="55"/>
      <c r="K182" s="55">
        <v>0</v>
      </c>
    </row>
    <row r="183" spans="2:12" x14ac:dyDescent="0.25">
      <c r="B183" s="38"/>
      <c r="C183" s="39">
        <v>451</v>
      </c>
      <c r="D183" s="38" t="s">
        <v>190</v>
      </c>
      <c r="E183" s="40"/>
      <c r="F183" s="40"/>
      <c r="G183" s="40">
        <v>40000</v>
      </c>
      <c r="I183" s="55">
        <v>-40000</v>
      </c>
      <c r="J183" s="55"/>
      <c r="K183" s="55">
        <v>0</v>
      </c>
    </row>
    <row r="184" spans="2:12" x14ac:dyDescent="0.25">
      <c r="B184" s="38"/>
      <c r="C184" s="39">
        <v>451</v>
      </c>
      <c r="D184" s="38" t="s">
        <v>161</v>
      </c>
      <c r="E184" s="40"/>
      <c r="F184" s="40"/>
      <c r="G184" s="40">
        <v>500000</v>
      </c>
      <c r="I184" s="55">
        <v>-430000</v>
      </c>
      <c r="J184" s="55"/>
      <c r="K184" s="55">
        <v>70000</v>
      </c>
    </row>
    <row r="185" spans="2:12" x14ac:dyDescent="0.25">
      <c r="B185" s="38"/>
      <c r="C185" s="39">
        <v>451</v>
      </c>
      <c r="D185" s="38" t="s">
        <v>162</v>
      </c>
      <c r="E185" s="40"/>
      <c r="F185" s="40"/>
      <c r="G185" s="40">
        <v>80000</v>
      </c>
      <c r="I185" s="55">
        <v>-50000</v>
      </c>
      <c r="J185" s="55"/>
      <c r="K185" s="55">
        <v>30000</v>
      </c>
    </row>
    <row r="186" spans="2:12" x14ac:dyDescent="0.25">
      <c r="B186" s="38"/>
      <c r="C186" s="39">
        <v>451</v>
      </c>
      <c r="D186" s="38" t="s">
        <v>186</v>
      </c>
      <c r="E186" s="40"/>
      <c r="F186" s="40"/>
      <c r="G186" s="40">
        <v>7000</v>
      </c>
      <c r="I186" s="55">
        <v>-7000</v>
      </c>
      <c r="J186" s="55"/>
      <c r="K186" s="55">
        <v>0</v>
      </c>
    </row>
    <row r="187" spans="2:12" x14ac:dyDescent="0.25">
      <c r="B187" s="38"/>
      <c r="C187" s="39">
        <v>451</v>
      </c>
      <c r="D187" s="38" t="s">
        <v>163</v>
      </c>
      <c r="E187" s="40"/>
      <c r="F187" s="40"/>
      <c r="G187" s="40">
        <v>10000</v>
      </c>
      <c r="I187" s="55">
        <v>-10000</v>
      </c>
      <c r="J187" s="55"/>
      <c r="K187" s="55">
        <v>0</v>
      </c>
    </row>
    <row r="188" spans="2:12" x14ac:dyDescent="0.25">
      <c r="B188" s="38"/>
      <c r="C188" s="39">
        <v>451</v>
      </c>
      <c r="D188" s="38" t="s">
        <v>164</v>
      </c>
      <c r="E188" s="40"/>
      <c r="F188" s="40"/>
      <c r="G188" s="40">
        <v>2500</v>
      </c>
      <c r="I188" s="55">
        <v>-2500</v>
      </c>
      <c r="J188" s="55"/>
      <c r="K188" s="55">
        <v>0</v>
      </c>
    </row>
    <row r="189" spans="2:12" x14ac:dyDescent="0.25">
      <c r="B189" s="38"/>
      <c r="C189" s="39">
        <v>451</v>
      </c>
      <c r="D189" s="38" t="s">
        <v>301</v>
      </c>
      <c r="E189" s="40"/>
      <c r="F189" s="40"/>
      <c r="G189" s="40">
        <v>20000</v>
      </c>
      <c r="I189" s="55">
        <v>-20000</v>
      </c>
      <c r="J189" s="55"/>
      <c r="K189" s="55">
        <v>0</v>
      </c>
    </row>
    <row r="190" spans="2:12" x14ac:dyDescent="0.25">
      <c r="B190" s="38"/>
      <c r="C190" s="39">
        <v>451</v>
      </c>
      <c r="D190" s="38" t="s">
        <v>308</v>
      </c>
      <c r="E190" s="40"/>
      <c r="F190" s="40"/>
      <c r="G190" s="40">
        <v>20000</v>
      </c>
      <c r="I190" s="55">
        <v>-20000</v>
      </c>
      <c r="J190" s="55"/>
      <c r="K190" s="55">
        <v>0</v>
      </c>
    </row>
    <row r="191" spans="2:12" x14ac:dyDescent="0.25">
      <c r="B191" s="38"/>
      <c r="C191" s="39">
        <v>451</v>
      </c>
      <c r="D191" s="38" t="s">
        <v>309</v>
      </c>
      <c r="E191" s="40"/>
      <c r="F191" s="40"/>
      <c r="G191" s="40">
        <v>20000</v>
      </c>
      <c r="I191" s="55">
        <v>-20000</v>
      </c>
      <c r="J191" s="55"/>
      <c r="K191" s="55">
        <v>0</v>
      </c>
    </row>
    <row r="192" spans="2:12" x14ac:dyDescent="0.25">
      <c r="B192" s="38"/>
      <c r="C192" s="39"/>
      <c r="D192" s="38"/>
      <c r="E192" s="40"/>
      <c r="F192" s="40"/>
      <c r="G192" s="40"/>
      <c r="I192" s="55"/>
      <c r="J192" s="55"/>
      <c r="K192" s="55"/>
    </row>
    <row r="193" spans="2:12" x14ac:dyDescent="0.25">
      <c r="B193" s="63" t="s">
        <v>62</v>
      </c>
      <c r="C193" s="93" t="s">
        <v>165</v>
      </c>
      <c r="D193" s="94" t="s">
        <v>166</v>
      </c>
      <c r="E193" s="65"/>
      <c r="F193" s="65"/>
      <c r="G193" s="65">
        <f>SUM(G198)</f>
        <v>50000</v>
      </c>
      <c r="H193" s="66"/>
      <c r="I193" s="118">
        <f>SUM(I198)</f>
        <v>-25336</v>
      </c>
      <c r="J193" s="121"/>
      <c r="K193" s="118">
        <f>SUM(K198)</f>
        <v>14664</v>
      </c>
      <c r="L193" s="66"/>
    </row>
    <row r="194" spans="2:12" ht="16.5" customHeight="1" x14ac:dyDescent="0.25">
      <c r="B194" s="72" t="s">
        <v>64</v>
      </c>
      <c r="C194" s="73" t="s">
        <v>167</v>
      </c>
      <c r="D194" s="72" t="s">
        <v>168</v>
      </c>
      <c r="E194" s="75"/>
      <c r="F194" s="75"/>
      <c r="G194" s="75"/>
      <c r="H194" s="76"/>
      <c r="I194" s="122"/>
      <c r="J194" s="122"/>
      <c r="K194" s="122"/>
      <c r="L194" s="76"/>
    </row>
    <row r="195" spans="2:12" ht="23.25" x14ac:dyDescent="0.25">
      <c r="B195" s="77" t="s">
        <v>67</v>
      </c>
      <c r="C195" s="73" t="s">
        <v>169</v>
      </c>
      <c r="D195" s="72" t="s">
        <v>170</v>
      </c>
      <c r="E195" s="75"/>
      <c r="F195" s="75"/>
      <c r="G195" s="75"/>
      <c r="H195" s="76"/>
      <c r="I195" s="122"/>
      <c r="J195" s="122"/>
      <c r="K195" s="122"/>
      <c r="L195" s="76"/>
    </row>
    <row r="196" spans="2:12" x14ac:dyDescent="0.25">
      <c r="B196" s="32"/>
      <c r="C196" s="41" t="s">
        <v>281</v>
      </c>
      <c r="D196" s="32" t="s">
        <v>71</v>
      </c>
      <c r="E196" s="42"/>
      <c r="F196" s="42"/>
      <c r="G196" s="42">
        <v>10000</v>
      </c>
      <c r="H196" s="60"/>
      <c r="I196" s="200">
        <v>-8670</v>
      </c>
      <c r="J196" s="116"/>
      <c r="K196" s="200">
        <v>1330</v>
      </c>
      <c r="L196" s="60"/>
    </row>
    <row r="197" spans="2:12" x14ac:dyDescent="0.25">
      <c r="B197" s="32"/>
      <c r="C197" s="41" t="s">
        <v>317</v>
      </c>
      <c r="D197" s="32" t="s">
        <v>228</v>
      </c>
      <c r="E197" s="42"/>
      <c r="F197" s="42"/>
      <c r="G197" s="42">
        <v>40000</v>
      </c>
      <c r="H197" s="60"/>
      <c r="I197" s="200">
        <v>-26666</v>
      </c>
      <c r="J197" s="116"/>
      <c r="K197" s="200">
        <v>13334</v>
      </c>
      <c r="L197" s="60"/>
    </row>
    <row r="198" spans="2:12" x14ac:dyDescent="0.25">
      <c r="B198" s="38"/>
      <c r="C198" s="36">
        <v>5</v>
      </c>
      <c r="D198" s="35" t="s">
        <v>171</v>
      </c>
      <c r="E198" s="37"/>
      <c r="F198" s="37"/>
      <c r="G198" s="37">
        <f>SUM(G201)</f>
        <v>50000</v>
      </c>
      <c r="H198" s="59"/>
      <c r="I198" s="127">
        <v>-25336</v>
      </c>
      <c r="J198" s="127"/>
      <c r="K198" s="127">
        <f>SUM(K199+K201)</f>
        <v>14664</v>
      </c>
    </row>
    <row r="199" spans="2:12" x14ac:dyDescent="0.25">
      <c r="B199" s="38"/>
      <c r="C199" s="36">
        <v>53</v>
      </c>
      <c r="D199" s="35" t="s">
        <v>363</v>
      </c>
      <c r="E199" s="37"/>
      <c r="F199" s="37"/>
      <c r="G199" s="37">
        <v>0</v>
      </c>
      <c r="H199" s="59"/>
      <c r="I199" s="127">
        <v>1330</v>
      </c>
      <c r="J199" s="127"/>
      <c r="K199" s="127">
        <v>1330</v>
      </c>
    </row>
    <row r="200" spans="2:12" x14ac:dyDescent="0.25">
      <c r="B200" s="38"/>
      <c r="C200" s="39">
        <v>532</v>
      </c>
      <c r="D200" s="38" t="s">
        <v>363</v>
      </c>
      <c r="E200" s="40"/>
      <c r="F200" s="40"/>
      <c r="G200" s="40">
        <v>0</v>
      </c>
      <c r="I200" s="55">
        <v>1330</v>
      </c>
      <c r="J200" s="55"/>
      <c r="K200" s="55">
        <v>1330</v>
      </c>
    </row>
    <row r="201" spans="2:12" ht="23.25" customHeight="1" x14ac:dyDescent="0.25">
      <c r="B201" s="38"/>
      <c r="C201" s="36">
        <v>54</v>
      </c>
      <c r="D201" s="259" t="s">
        <v>170</v>
      </c>
      <c r="E201" s="37"/>
      <c r="F201" s="37"/>
      <c r="G201" s="37">
        <f>SUM(G202+G203)</f>
        <v>50000</v>
      </c>
      <c r="H201" s="59"/>
      <c r="I201" s="127">
        <f>SUM(I202)</f>
        <v>-26666</v>
      </c>
      <c r="J201" s="127"/>
      <c r="K201" s="127">
        <v>13334</v>
      </c>
    </row>
    <row r="202" spans="2:12" ht="18" customHeight="1" x14ac:dyDescent="0.25">
      <c r="B202" s="38"/>
      <c r="C202" s="39">
        <v>542</v>
      </c>
      <c r="D202" s="38" t="s">
        <v>172</v>
      </c>
      <c r="E202" s="40"/>
      <c r="F202" s="40"/>
      <c r="G202" s="40">
        <v>40000</v>
      </c>
      <c r="I202" s="55">
        <v>-26666</v>
      </c>
      <c r="J202" s="55"/>
      <c r="K202" s="55">
        <v>13334</v>
      </c>
    </row>
    <row r="203" spans="2:12" x14ac:dyDescent="0.25">
      <c r="B203" s="38"/>
      <c r="C203" s="39">
        <v>547</v>
      </c>
      <c r="D203" s="38" t="s">
        <v>310</v>
      </c>
      <c r="E203" s="40"/>
      <c r="F203" s="40"/>
      <c r="G203" s="40">
        <v>10000</v>
      </c>
      <c r="I203" s="55">
        <v>-10000</v>
      </c>
      <c r="K203" s="55">
        <v>0</v>
      </c>
    </row>
    <row r="205" spans="2:12" x14ac:dyDescent="0.25">
      <c r="B205" t="s">
        <v>354</v>
      </c>
    </row>
    <row r="206" spans="2:12" x14ac:dyDescent="0.25">
      <c r="B206" s="128" t="s">
        <v>355</v>
      </c>
      <c r="C206" s="128"/>
      <c r="D206" s="128"/>
      <c r="E206" s="128"/>
      <c r="F206" s="128"/>
      <c r="G206" s="128"/>
    </row>
    <row r="207" spans="2:12" x14ac:dyDescent="0.25">
      <c r="B207" s="299"/>
      <c r="C207" s="299"/>
      <c r="D207" s="56" t="s">
        <v>173</v>
      </c>
    </row>
    <row r="208" spans="2:12" x14ac:dyDescent="0.25">
      <c r="B208" s="299"/>
      <c r="C208" s="299"/>
      <c r="D208" s="56" t="s">
        <v>174</v>
      </c>
    </row>
    <row r="209" spans="2:9" x14ac:dyDescent="0.25">
      <c r="B209" s="128" t="s">
        <v>387</v>
      </c>
      <c r="C209" s="50"/>
      <c r="D209" s="50"/>
      <c r="E209" s="50"/>
      <c r="F209" s="50"/>
      <c r="G209" s="50"/>
    </row>
    <row r="210" spans="2:9" x14ac:dyDescent="0.25">
      <c r="B210" s="128" t="s">
        <v>388</v>
      </c>
      <c r="C210" s="50"/>
      <c r="D210" s="50"/>
      <c r="E210" s="50"/>
      <c r="F210" s="50"/>
      <c r="G210" s="50"/>
    </row>
    <row r="211" spans="2:9" x14ac:dyDescent="0.25">
      <c r="B211" t="s">
        <v>389</v>
      </c>
      <c r="D211" s="279"/>
      <c r="E211" s="300"/>
      <c r="F211" s="300"/>
    </row>
    <row r="212" spans="2:9" x14ac:dyDescent="0.25">
      <c r="B212" s="299"/>
      <c r="C212" s="299"/>
      <c r="D212" s="54"/>
      <c r="E212" s="301" t="s">
        <v>390</v>
      </c>
      <c r="F212" s="301"/>
      <c r="G212" s="301"/>
      <c r="H212" s="301"/>
      <c r="I212" s="301"/>
    </row>
    <row r="213" spans="2:9" x14ac:dyDescent="0.25">
      <c r="B213" s="51"/>
      <c r="E213" s="301"/>
      <c r="F213" s="301"/>
      <c r="G213" s="301"/>
      <c r="H213" s="301"/>
      <c r="I213" s="301"/>
    </row>
    <row r="214" spans="2:9" x14ac:dyDescent="0.25">
      <c r="E214" s="301"/>
      <c r="F214" s="301"/>
      <c r="G214" s="301"/>
      <c r="H214" s="301"/>
      <c r="I214" s="301"/>
    </row>
    <row r="215" spans="2:9" x14ac:dyDescent="0.25">
      <c r="B215" s="299"/>
      <c r="C215" s="299"/>
      <c r="E215" s="300"/>
      <c r="F215" s="300"/>
    </row>
    <row r="216" spans="2:9" x14ac:dyDescent="0.25">
      <c r="B216" s="299"/>
      <c r="C216" s="299"/>
      <c r="E216" s="300"/>
      <c r="F216" s="300"/>
    </row>
    <row r="217" spans="2:9" x14ac:dyDescent="0.25">
      <c r="B217" s="51"/>
    </row>
  </sheetData>
  <mergeCells count="9">
    <mergeCell ref="B207:C207"/>
    <mergeCell ref="B216:C216"/>
    <mergeCell ref="E216:F216"/>
    <mergeCell ref="B208:C208"/>
    <mergeCell ref="E211:F211"/>
    <mergeCell ref="B212:C212"/>
    <mergeCell ref="B215:C215"/>
    <mergeCell ref="E215:F215"/>
    <mergeCell ref="E212:I21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OPĆI DIO </vt:lpstr>
      <vt:lpstr>RASHODI PREMA IZV FINANC</vt:lpstr>
      <vt:lpstr>FUNKCIJSKA KLASIFIKACIJA</vt:lpstr>
      <vt:lpstr>PRIHODI PREMA IZV FINANCI</vt:lpstr>
      <vt:lpstr>POSEBNI DIO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</dc:creator>
  <cp:lastModifiedBy>Komunalno Drustvo Kijevo</cp:lastModifiedBy>
  <cp:lastPrinted>2025-12-23T09:35:22Z</cp:lastPrinted>
  <dcterms:created xsi:type="dcterms:W3CDTF">2015-10-16T08:21:18Z</dcterms:created>
  <dcterms:modified xsi:type="dcterms:W3CDTF">2025-12-23T09:37:40Z</dcterms:modified>
</cp:coreProperties>
</file>