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d.docs.live.net/899d0a8e0f5c2630/Radna površina/FINANCIJSKI IZVJEŠTAJ 1-12 2025/"/>
    </mc:Choice>
  </mc:AlternateContent>
  <xr:revisionPtr revIDLastSave="151" documentId="8_{351E1ACD-A45D-4C7B-9DC0-45889914F6AC}" xr6:coauthVersionLast="47" xr6:coauthVersionMax="47" xr10:uidLastSave="{F8F457CF-4725-4042-B63C-3099833AB903}"/>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E323" i="9" s="1"/>
  <c r="G323" i="9"/>
  <c r="F323" i="9"/>
  <c r="H322" i="9"/>
  <c r="G322" i="9"/>
  <c r="F322" i="9"/>
  <c r="H321" i="9"/>
  <c r="G321" i="9"/>
  <c r="F321" i="9"/>
  <c r="H320" i="9"/>
  <c r="E320" i="9" s="1"/>
  <c r="B320" i="9" s="1"/>
  <c r="G320" i="9"/>
  <c r="F320" i="9"/>
  <c r="H319" i="9"/>
  <c r="G319" i="9"/>
  <c r="F319" i="9"/>
  <c r="B319" i="9" s="1"/>
  <c r="E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L289" i="9"/>
  <c r="F289" i="9" s="1"/>
  <c r="B289" i="9" s="1"/>
  <c r="E289" i="9"/>
  <c r="M288" i="9"/>
  <c r="L288" i="9"/>
  <c r="F288" i="9" s="1"/>
  <c r="E288" i="9"/>
  <c r="B288" i="9"/>
  <c r="M287" i="9"/>
  <c r="F287" i="9" s="1"/>
  <c r="L287" i="9"/>
  <c r="E287" i="9"/>
  <c r="B287" i="9" s="1"/>
  <c r="M286" i="9"/>
  <c r="L286" i="9"/>
  <c r="F286" i="9"/>
  <c r="B286" i="9" s="1"/>
  <c r="E286" i="9"/>
  <c r="M285" i="9"/>
  <c r="L285" i="9"/>
  <c r="F285" i="9" s="1"/>
  <c r="B285" i="9" s="1"/>
  <c r="E285" i="9"/>
  <c r="M284" i="9"/>
  <c r="L284" i="9"/>
  <c r="E284" i="9"/>
  <c r="M283" i="9"/>
  <c r="L283" i="9"/>
  <c r="F283" i="9" s="1"/>
  <c r="E283" i="9"/>
  <c r="M282" i="9"/>
  <c r="L282" i="9"/>
  <c r="F282" i="9"/>
  <c r="B282" i="9" s="1"/>
  <c r="E282" i="9"/>
  <c r="M281" i="9"/>
  <c r="L281" i="9"/>
  <c r="F281" i="9" s="1"/>
  <c r="B281" i="9" s="1"/>
  <c r="E281" i="9"/>
  <c r="M280" i="9"/>
  <c r="L280" i="9"/>
  <c r="F280" i="9" s="1"/>
  <c r="E280" i="9"/>
  <c r="B280" i="9"/>
  <c r="M279" i="9"/>
  <c r="L279" i="9"/>
  <c r="F279" i="9"/>
  <c r="E279" i="9"/>
  <c r="B279" i="9" s="1"/>
  <c r="M278" i="9"/>
  <c r="L278" i="9"/>
  <c r="F278" i="9"/>
  <c r="B278" i="9" s="1"/>
  <c r="E278" i="9"/>
  <c r="M277" i="9"/>
  <c r="L277" i="9"/>
  <c r="F277" i="9" s="1"/>
  <c r="B277" i="9" s="1"/>
  <c r="E277" i="9"/>
  <c r="M276" i="9"/>
  <c r="L276" i="9"/>
  <c r="E276" i="9"/>
  <c r="M275" i="9"/>
  <c r="L275" i="9"/>
  <c r="F275" i="9"/>
  <c r="E275" i="9"/>
  <c r="B275" i="9" s="1"/>
  <c r="M274" i="9"/>
  <c r="L274" i="9"/>
  <c r="F274" i="9"/>
  <c r="E274" i="9"/>
  <c r="B274" i="9" s="1"/>
  <c r="M273" i="9"/>
  <c r="L273" i="9"/>
  <c r="F273" i="9" s="1"/>
  <c r="B273" i="9" s="1"/>
  <c r="E273" i="9"/>
  <c r="M272" i="9"/>
  <c r="L272" i="9"/>
  <c r="E272" i="9"/>
  <c r="M271" i="9"/>
  <c r="L271" i="9"/>
  <c r="F271" i="9"/>
  <c r="E271" i="9"/>
  <c r="B271" i="9" s="1"/>
  <c r="M270" i="9"/>
  <c r="L270" i="9"/>
  <c r="F270" i="9"/>
  <c r="B270" i="9" s="1"/>
  <c r="E270" i="9"/>
  <c r="M269" i="9"/>
  <c r="L269" i="9"/>
  <c r="F269" i="9" s="1"/>
  <c r="B269" i="9" s="1"/>
  <c r="E269" i="9"/>
  <c r="M268" i="9"/>
  <c r="L268" i="9"/>
  <c r="F268" i="9" s="1"/>
  <c r="B268" i="9" s="1"/>
  <c r="E268" i="9"/>
  <c r="M267" i="9"/>
  <c r="L267" i="9"/>
  <c r="F267" i="9"/>
  <c r="E267" i="9"/>
  <c r="B267" i="9" s="1"/>
  <c r="M266" i="9"/>
  <c r="L266" i="9"/>
  <c r="F266" i="9"/>
  <c r="B266" i="9" s="1"/>
  <c r="E266" i="9"/>
  <c r="M265" i="9"/>
  <c r="L265" i="9"/>
  <c r="F265" i="9" s="1"/>
  <c r="B265" i="9" s="1"/>
  <c r="E265" i="9"/>
  <c r="M264" i="9"/>
  <c r="L264" i="9"/>
  <c r="F264" i="9" s="1"/>
  <c r="E264" i="9"/>
  <c r="B264" i="9"/>
  <c r="M263" i="9"/>
  <c r="L263" i="9"/>
  <c r="F263" i="9"/>
  <c r="E263" i="9"/>
  <c r="B263" i="9" s="1"/>
  <c r="M262" i="9"/>
  <c r="L262" i="9"/>
  <c r="F262" i="9"/>
  <c r="B262" i="9" s="1"/>
  <c r="E262" i="9"/>
  <c r="M261" i="9"/>
  <c r="L261" i="9"/>
  <c r="F261" i="9" s="1"/>
  <c r="B261" i="9" s="1"/>
  <c r="E261" i="9"/>
  <c r="M260" i="9"/>
  <c r="L260" i="9"/>
  <c r="E260" i="9"/>
  <c r="M259" i="9"/>
  <c r="L259" i="9"/>
  <c r="F259" i="9"/>
  <c r="E259" i="9"/>
  <c r="B259" i="9" s="1"/>
  <c r="M258" i="9"/>
  <c r="L258" i="9"/>
  <c r="F258" i="9"/>
  <c r="E258" i="9"/>
  <c r="B258" i="9" s="1"/>
  <c r="M257" i="9"/>
  <c r="L257" i="9"/>
  <c r="F257" i="9" s="1"/>
  <c r="B257" i="9" s="1"/>
  <c r="E257" i="9"/>
  <c r="M256" i="9"/>
  <c r="L256" i="9"/>
  <c r="E256" i="9"/>
  <c r="M255" i="9"/>
  <c r="L255" i="9"/>
  <c r="F255" i="9" s="1"/>
  <c r="E255" i="9"/>
  <c r="M254" i="9"/>
  <c r="L254" i="9"/>
  <c r="F254" i="9"/>
  <c r="B254" i="9" s="1"/>
  <c r="E254" i="9"/>
  <c r="M253" i="9"/>
  <c r="L253" i="9"/>
  <c r="F253" i="9" s="1"/>
  <c r="B253" i="9" s="1"/>
  <c r="E253" i="9"/>
  <c r="M252" i="9"/>
  <c r="F252" i="9" s="1"/>
  <c r="L252" i="9"/>
  <c r="E252" i="9"/>
  <c r="B252" i="9"/>
  <c r="M251" i="9"/>
  <c r="L251" i="9"/>
  <c r="F251" i="9" s="1"/>
  <c r="E251" i="9"/>
  <c r="B251" i="9" s="1"/>
  <c r="M250" i="9"/>
  <c r="L250" i="9"/>
  <c r="F250" i="9"/>
  <c r="B250" i="9" s="1"/>
  <c r="E250" i="9"/>
  <c r="M249" i="9"/>
  <c r="L249" i="9"/>
  <c r="F249" i="9" s="1"/>
  <c r="B249" i="9" s="1"/>
  <c r="E249" i="9"/>
  <c r="M248" i="9"/>
  <c r="L248" i="9"/>
  <c r="E248" i="9"/>
  <c r="M247" i="9"/>
  <c r="L247" i="9"/>
  <c r="F247" i="9" s="1"/>
  <c r="E247" i="9"/>
  <c r="M246" i="9"/>
  <c r="L246" i="9"/>
  <c r="F246" i="9"/>
  <c r="E246" i="9"/>
  <c r="M245" i="9"/>
  <c r="L245" i="9"/>
  <c r="F245" i="9" s="1"/>
  <c r="B245" i="9" s="1"/>
  <c r="E245" i="9"/>
  <c r="M244" i="9"/>
  <c r="L244" i="9"/>
  <c r="E244" i="9"/>
  <c r="M243" i="9"/>
  <c r="L243" i="9"/>
  <c r="F243" i="9" s="1"/>
  <c r="E243" i="9"/>
  <c r="B243" i="9" s="1"/>
  <c r="M242" i="9"/>
  <c r="L242" i="9"/>
  <c r="F242" i="9"/>
  <c r="E242" i="9"/>
  <c r="B242" i="9" s="1"/>
  <c r="M241" i="9"/>
  <c r="L241" i="9"/>
  <c r="E241" i="9"/>
  <c r="M240" i="9"/>
  <c r="L240" i="9"/>
  <c r="E240" i="9"/>
  <c r="M239" i="9"/>
  <c r="L239" i="9"/>
  <c r="F239" i="9" s="1"/>
  <c r="E239" i="9"/>
  <c r="M238" i="9"/>
  <c r="L238" i="9"/>
  <c r="F238" i="9"/>
  <c r="B238" i="9" s="1"/>
  <c r="E238" i="9"/>
  <c r="M237" i="9"/>
  <c r="L237" i="9"/>
  <c r="F237" i="9" s="1"/>
  <c r="B237" i="9" s="1"/>
  <c r="E237" i="9"/>
  <c r="M236" i="9"/>
  <c r="L236" i="9"/>
  <c r="E236" i="9"/>
  <c r="M235" i="9"/>
  <c r="F235" i="9" s="1"/>
  <c r="L235" i="9"/>
  <c r="E235" i="9"/>
  <c r="M234" i="9"/>
  <c r="L234" i="9"/>
  <c r="F234" i="9"/>
  <c r="E234" i="9"/>
  <c r="B234" i="9" s="1"/>
  <c r="M233" i="9"/>
  <c r="L233" i="9"/>
  <c r="F233" i="9" s="1"/>
  <c r="B233" i="9" s="1"/>
  <c r="E233" i="9"/>
  <c r="M232" i="9"/>
  <c r="L232" i="9"/>
  <c r="E232" i="9"/>
  <c r="M231" i="9"/>
  <c r="L231" i="9"/>
  <c r="F231" i="9" s="1"/>
  <c r="E231" i="9"/>
  <c r="B231" i="9" s="1"/>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G145" i="9"/>
  <c r="F145" i="9"/>
  <c r="H144" i="9"/>
  <c r="G144" i="9"/>
  <c r="E144" i="9" s="1"/>
  <c r="B144" i="9" s="1"/>
  <c r="F144" i="9"/>
  <c r="H143" i="9"/>
  <c r="G143" i="9"/>
  <c r="F143" i="9"/>
  <c r="H142" i="9"/>
  <c r="G142" i="9"/>
  <c r="F142" i="9"/>
  <c r="E142" i="9"/>
  <c r="B142" i="9" s="1"/>
  <c r="H141" i="9"/>
  <c r="E141" i="9" s="1"/>
  <c r="B141" i="9" s="1"/>
  <c r="G141" i="9"/>
  <c r="F141" i="9"/>
  <c r="H140" i="9"/>
  <c r="G140" i="9"/>
  <c r="E140" i="9" s="1"/>
  <c r="B140" i="9" s="1"/>
  <c r="F140" i="9"/>
  <c r="H139" i="9"/>
  <c r="G139" i="9"/>
  <c r="F139" i="9"/>
  <c r="H138" i="9"/>
  <c r="G138" i="9"/>
  <c r="F138" i="9"/>
  <c r="E138" i="9"/>
  <c r="B138" i="9" s="1"/>
  <c r="H137" i="9"/>
  <c r="E137" i="9" s="1"/>
  <c r="G137" i="9"/>
  <c r="F137" i="9"/>
  <c r="H136" i="9"/>
  <c r="G136" i="9"/>
  <c r="E136" i="9" s="1"/>
  <c r="B136" i="9" s="1"/>
  <c r="F136" i="9"/>
  <c r="H135" i="9"/>
  <c r="G135" i="9"/>
  <c r="F135" i="9"/>
  <c r="H134" i="9"/>
  <c r="G134" i="9"/>
  <c r="F134" i="9"/>
  <c r="E134" i="9"/>
  <c r="B134" i="9" s="1"/>
  <c r="H133" i="9"/>
  <c r="E133" i="9" s="1"/>
  <c r="B133" i="9" s="1"/>
  <c r="G133" i="9"/>
  <c r="F133" i="9"/>
  <c r="H132" i="9"/>
  <c r="G132" i="9"/>
  <c r="F132" i="9"/>
  <c r="E132" i="9"/>
  <c r="B132" i="9" s="1"/>
  <c r="H131" i="9"/>
  <c r="G131" i="9"/>
  <c r="F131" i="9"/>
  <c r="H130" i="9"/>
  <c r="G130" i="9"/>
  <c r="F130" i="9"/>
  <c r="E130" i="9"/>
  <c r="B130" i="9" s="1"/>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F83" i="9"/>
  <c r="H82" i="9"/>
  <c r="E82" i="9" s="1"/>
  <c r="B82" i="9" s="1"/>
  <c r="G82" i="9"/>
  <c r="F82" i="9"/>
  <c r="H81" i="9"/>
  <c r="E81" i="9" s="1"/>
  <c r="B81" i="9" s="1"/>
  <c r="G81" i="9"/>
  <c r="F81" i="9"/>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G46" i="9"/>
  <c r="F46" i="9"/>
  <c r="H45" i="9"/>
  <c r="G45" i="9"/>
  <c r="F45" i="9"/>
  <c r="E45" i="9"/>
  <c r="B45" i="9" s="1"/>
  <c r="H44" i="9"/>
  <c r="G44" i="9"/>
  <c r="E44" i="9" s="1"/>
  <c r="F44" i="9"/>
  <c r="H43" i="9"/>
  <c r="G43" i="9"/>
  <c r="E43" i="9" s="1"/>
  <c r="B43" i="9" s="1"/>
  <c r="F43" i="9"/>
  <c r="H42" i="9"/>
  <c r="G42" i="9"/>
  <c r="F42" i="9"/>
  <c r="H41" i="9"/>
  <c r="G41" i="9"/>
  <c r="F41" i="9"/>
  <c r="H40" i="9"/>
  <c r="G40" i="9"/>
  <c r="E40" i="9" s="1"/>
  <c r="B40" i="9" s="1"/>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G30" i="9"/>
  <c r="F30" i="9"/>
  <c r="B30" i="9"/>
  <c r="H29" i="9"/>
  <c r="G29" i="9"/>
  <c r="F29" i="9"/>
  <c r="E29" i="9"/>
  <c r="B29" i="9" s="1"/>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C1634" i="1" s="1"/>
  <c r="G1634" i="1" s="1"/>
  <c r="D52" i="8"/>
  <c r="D46" i="8"/>
  <c r="D37" i="8"/>
  <c r="C1614" i="1" s="1"/>
  <c r="D27" i="8"/>
  <c r="D18" i="8"/>
  <c r="D8" i="8"/>
  <c r="C1585" i="1" s="1"/>
  <c r="H1585" i="1" s="1"/>
  <c r="D6" i="8"/>
  <c r="C1583" i="1" s="1"/>
  <c r="H1583" i="1" s="1"/>
  <c r="E44" i="7"/>
  <c r="D44" i="7"/>
  <c r="E39" i="7"/>
  <c r="D39" i="7"/>
  <c r="D38" i="7" s="1"/>
  <c r="E38" i="7"/>
  <c r="E30" i="7"/>
  <c r="D30" i="7"/>
  <c r="D22" i="7" s="1"/>
  <c r="E23" i="7"/>
  <c r="E22" i="7" s="1"/>
  <c r="D23" i="7"/>
  <c r="E14" i="7"/>
  <c r="D14" i="7"/>
  <c r="E7" i="7"/>
  <c r="E6" i="7"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E114" i="6" s="1"/>
  <c r="D1510" i="1"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H1439" i="1" s="1"/>
  <c r="D43" i="6"/>
  <c r="F42" i="6"/>
  <c r="F41" i="6"/>
  <c r="F40" i="6"/>
  <c r="E39" i="6"/>
  <c r="D39" i="6"/>
  <c r="F39" i="6" s="1"/>
  <c r="F38" i="6"/>
  <c r="F37" i="6"/>
  <c r="E36" i="6"/>
  <c r="E35" i="6" s="1"/>
  <c r="D1431" i="1" s="1"/>
  <c r="D36"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D1264" i="1" s="1"/>
  <c r="D260" i="5"/>
  <c r="D255" i="5" s="1"/>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H1185" i="1"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F56" i="5" s="1"/>
  <c r="D56" i="5"/>
  <c r="F55" i="5"/>
  <c r="F54" i="5"/>
  <c r="F53" i="5"/>
  <c r="E52" i="5"/>
  <c r="D1057" i="1" s="1"/>
  <c r="D52" i="5"/>
  <c r="F52" i="5" s="1"/>
  <c r="F51" i="5"/>
  <c r="F50" i="5"/>
  <c r="F49" i="5"/>
  <c r="F48" i="5"/>
  <c r="F47" i="5"/>
  <c r="F46" i="5"/>
  <c r="E45" i="5"/>
  <c r="D1050" i="1" s="1"/>
  <c r="D45" i="5"/>
  <c r="D12"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E427" i="4"/>
  <c r="D422" i="1" s="1"/>
  <c r="D427" i="4"/>
  <c r="D648" i="4" s="1"/>
  <c r="F426" i="4"/>
  <c r="E426" i="4"/>
  <c r="D426" i="4"/>
  <c r="D647" i="4" s="1"/>
  <c r="F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4" i="4"/>
  <c r="F223" i="4"/>
  <c r="F222" i="4"/>
  <c r="E222" i="4"/>
  <c r="D222" i="4"/>
  <c r="D221" i="4" s="1"/>
  <c r="E221" i="4"/>
  <c r="D217" i="1"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4" i="4" s="1"/>
  <c r="F133" i="4"/>
  <c r="F132" i="4"/>
  <c r="F131" i="4"/>
  <c r="F130" i="4"/>
  <c r="E129" i="4"/>
  <c r="D129" i="4"/>
  <c r="F129" i="4" s="1"/>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C1683" i="1"/>
  <c r="H1683" i="1" s="1"/>
  <c r="C1682" i="1"/>
  <c r="H1682" i="1" s="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C1654" i="1"/>
  <c r="H1654" i="1" s="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C1638" i="1"/>
  <c r="G1638" i="1" s="1"/>
  <c r="H1637" i="1"/>
  <c r="C1637" i="1"/>
  <c r="G1637" i="1" s="1"/>
  <c r="C1636" i="1"/>
  <c r="C1635" i="1"/>
  <c r="H1635" i="1" s="1"/>
  <c r="C1633" i="1"/>
  <c r="H1633" i="1" s="1"/>
  <c r="C1632" i="1"/>
  <c r="C1631" i="1"/>
  <c r="H1631" i="1" s="1"/>
  <c r="C1630" i="1"/>
  <c r="G1630" i="1" s="1"/>
  <c r="C1629" i="1"/>
  <c r="H1629" i="1" s="1"/>
  <c r="C1627" i="1"/>
  <c r="H1627" i="1" s="1"/>
  <c r="C1626" i="1"/>
  <c r="G1626" i="1" s="1"/>
  <c r="H1625" i="1"/>
  <c r="C1625" i="1"/>
  <c r="G1625" i="1" s="1"/>
  <c r="C1624" i="1"/>
  <c r="C1620" i="1"/>
  <c r="C1619" i="1"/>
  <c r="H1619" i="1" s="1"/>
  <c r="C1618" i="1"/>
  <c r="G1618" i="1" s="1"/>
  <c r="H1617" i="1"/>
  <c r="G1617" i="1"/>
  <c r="C1617" i="1"/>
  <c r="C1616" i="1"/>
  <c r="C1615" i="1"/>
  <c r="H1615" i="1" s="1"/>
  <c r="G1613" i="1"/>
  <c r="C1613" i="1"/>
  <c r="H1613" i="1" s="1"/>
  <c r="C1612" i="1"/>
  <c r="C1611" i="1"/>
  <c r="H1611" i="1" s="1"/>
  <c r="H1610" i="1"/>
  <c r="G1610" i="1"/>
  <c r="C1610" i="1"/>
  <c r="G1609" i="1"/>
  <c r="C1609" i="1"/>
  <c r="H1609" i="1" s="1"/>
  <c r="C1608" i="1"/>
  <c r="C1607" i="1"/>
  <c r="H1607" i="1" s="1"/>
  <c r="H1606" i="1"/>
  <c r="C1606" i="1"/>
  <c r="G1606" i="1" s="1"/>
  <c r="H1605" i="1"/>
  <c r="G1605" i="1"/>
  <c r="C1605" i="1"/>
  <c r="C1604" i="1"/>
  <c r="C1603" i="1"/>
  <c r="H1603" i="1" s="1"/>
  <c r="H1601" i="1"/>
  <c r="G1601" i="1"/>
  <c r="C1601" i="1"/>
  <c r="C1600" i="1"/>
  <c r="C1599" i="1"/>
  <c r="H1599" i="1" s="1"/>
  <c r="H1598" i="1"/>
  <c r="C1598" i="1"/>
  <c r="G1598" i="1" s="1"/>
  <c r="G1597" i="1"/>
  <c r="C1597" i="1"/>
  <c r="H1597" i="1" s="1"/>
  <c r="C1596" i="1"/>
  <c r="C1595" i="1"/>
  <c r="H1595" i="1" s="1"/>
  <c r="H1594" i="1"/>
  <c r="C1594" i="1"/>
  <c r="G1594" i="1" s="1"/>
  <c r="C1593" i="1"/>
  <c r="H1593" i="1" s="1"/>
  <c r="C1592" i="1"/>
  <c r="C1591" i="1"/>
  <c r="H1591" i="1" s="1"/>
  <c r="H1590" i="1"/>
  <c r="G1590" i="1"/>
  <c r="C1590" i="1"/>
  <c r="C1589" i="1"/>
  <c r="H1589" i="1" s="1"/>
  <c r="C1588" i="1"/>
  <c r="C1587" i="1"/>
  <c r="H1587" i="1" s="1"/>
  <c r="H1586" i="1"/>
  <c r="G1586" i="1"/>
  <c r="C1586" i="1"/>
  <c r="C1584" i="1"/>
  <c r="H1582" i="1"/>
  <c r="G1582" i="1"/>
  <c r="C1582" i="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D1570" i="1"/>
  <c r="C1570" i="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G1547" i="1" s="1"/>
  <c r="D1546" i="1"/>
  <c r="G1546" i="1" s="1"/>
  <c r="C1546" i="1"/>
  <c r="H1545" i="1"/>
  <c r="D1545" i="1"/>
  <c r="C1545" i="1"/>
  <c r="G1545" i="1" s="1"/>
  <c r="I1545" i="1" s="1"/>
  <c r="D1544" i="1"/>
  <c r="G1544" i="1" s="1"/>
  <c r="C1544" i="1"/>
  <c r="H1544" i="1" s="1"/>
  <c r="H1543" i="1"/>
  <c r="D1543" i="1"/>
  <c r="C1543" i="1"/>
  <c r="G1543" i="1" s="1"/>
  <c r="D1542" i="1"/>
  <c r="G1542" i="1" s="1"/>
  <c r="C1542" i="1"/>
  <c r="H1541" i="1"/>
  <c r="D1541" i="1"/>
  <c r="C1541" i="1"/>
  <c r="G1541" i="1" s="1"/>
  <c r="I1541" i="1" s="1"/>
  <c r="C1540" i="1"/>
  <c r="C1539" i="1"/>
  <c r="H1536" i="1"/>
  <c r="D1536" i="1"/>
  <c r="C1536" i="1"/>
  <c r="G1536" i="1" s="1"/>
  <c r="H1535" i="1"/>
  <c r="D1535" i="1"/>
  <c r="C1535" i="1"/>
  <c r="G1535" i="1" s="1"/>
  <c r="H1534" i="1"/>
  <c r="D1534" i="1"/>
  <c r="C1534" i="1"/>
  <c r="G1534" i="1" s="1"/>
  <c r="D1533" i="1"/>
  <c r="H1533" i="1" s="1"/>
  <c r="C1533" i="1"/>
  <c r="G1533" i="1" s="1"/>
  <c r="D1532" i="1"/>
  <c r="H1532" i="1" s="1"/>
  <c r="C1532" i="1"/>
  <c r="G1532" i="1" s="1"/>
  <c r="D1531" i="1"/>
  <c r="C1531" i="1"/>
  <c r="D1530" i="1"/>
  <c r="C1530" i="1"/>
  <c r="G1530" i="1" s="1"/>
  <c r="H1529" i="1"/>
  <c r="D1529" i="1"/>
  <c r="C1529" i="1"/>
  <c r="G1529" i="1" s="1"/>
  <c r="H1528" i="1"/>
  <c r="D1528" i="1"/>
  <c r="C1528" i="1"/>
  <c r="G1528" i="1" s="1"/>
  <c r="D1527" i="1"/>
  <c r="C1527" i="1"/>
  <c r="G1527" i="1" s="1"/>
  <c r="D1526" i="1"/>
  <c r="C1526" i="1"/>
  <c r="G1526" i="1" s="1"/>
  <c r="H1524" i="1"/>
  <c r="D1524" i="1"/>
  <c r="C1524" i="1"/>
  <c r="G1524" i="1" s="1"/>
  <c r="D1523" i="1"/>
  <c r="C1523" i="1"/>
  <c r="G1523" i="1" s="1"/>
  <c r="D1522" i="1"/>
  <c r="C1522" i="1"/>
  <c r="H1521" i="1"/>
  <c r="D1521" i="1"/>
  <c r="C1521" i="1"/>
  <c r="H1520" i="1"/>
  <c r="D1520" i="1"/>
  <c r="C1520" i="1"/>
  <c r="G1520" i="1" s="1"/>
  <c r="D1519" i="1"/>
  <c r="C1519" i="1"/>
  <c r="G1519" i="1" s="1"/>
  <c r="D1518" i="1"/>
  <c r="C1518" i="1"/>
  <c r="G1518" i="1" s="1"/>
  <c r="H1517" i="1"/>
  <c r="D1517" i="1"/>
  <c r="C1517" i="1"/>
  <c r="D1516" i="1"/>
  <c r="H1516" i="1" s="1"/>
  <c r="C1516" i="1"/>
  <c r="D1515" i="1"/>
  <c r="C1515" i="1"/>
  <c r="G1515" i="1" s="1"/>
  <c r="D1514" i="1"/>
  <c r="C1514" i="1"/>
  <c r="D1513" i="1"/>
  <c r="H1513" i="1" s="1"/>
  <c r="C1513" i="1"/>
  <c r="G1513" i="1" s="1"/>
  <c r="D1512" i="1"/>
  <c r="H1512" i="1" s="1"/>
  <c r="C1512" i="1"/>
  <c r="G1512" i="1" s="1"/>
  <c r="D1511" i="1"/>
  <c r="C1511" i="1"/>
  <c r="H1509" i="1"/>
  <c r="D1509" i="1"/>
  <c r="C1509" i="1"/>
  <c r="G1509" i="1" s="1"/>
  <c r="H1508" i="1"/>
  <c r="D1508" i="1"/>
  <c r="C1508" i="1"/>
  <c r="G1508" i="1" s="1"/>
  <c r="D1507" i="1"/>
  <c r="C1507" i="1"/>
  <c r="G1507" i="1" s="1"/>
  <c r="D1506" i="1"/>
  <c r="C1506" i="1"/>
  <c r="G1506" i="1" s="1"/>
  <c r="D1505" i="1"/>
  <c r="H1505" i="1" s="1"/>
  <c r="C1505" i="1"/>
  <c r="G1505" i="1" s="1"/>
  <c r="D1504" i="1"/>
  <c r="H1504" i="1" s="1"/>
  <c r="C1504" i="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H1485" i="1"/>
  <c r="D1485" i="1"/>
  <c r="C1485" i="1"/>
  <c r="G1485" i="1" s="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H1477" i="1"/>
  <c r="D1477" i="1"/>
  <c r="C1477" i="1"/>
  <c r="G1477" i="1" s="1"/>
  <c r="H1476" i="1"/>
  <c r="D1476" i="1"/>
  <c r="C1476" i="1"/>
  <c r="G1476" i="1" s="1"/>
  <c r="D1475" i="1"/>
  <c r="C1475" i="1"/>
  <c r="G1475" i="1" s="1"/>
  <c r="D1474" i="1"/>
  <c r="C1474" i="1"/>
  <c r="G1474" i="1" s="1"/>
  <c r="H1473" i="1"/>
  <c r="D1473" i="1"/>
  <c r="C1473" i="1"/>
  <c r="G1473" i="1" s="1"/>
  <c r="H1472" i="1"/>
  <c r="D1472" i="1"/>
  <c r="C1472" i="1"/>
  <c r="D1471" i="1"/>
  <c r="C1471" i="1"/>
  <c r="G1471" i="1" s="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D1451" i="1"/>
  <c r="H1451" i="1" s="1"/>
  <c r="C1451" i="1"/>
  <c r="G1451" i="1" s="1"/>
  <c r="H1450" i="1"/>
  <c r="D1450" i="1"/>
  <c r="C1450" i="1"/>
  <c r="H1449" i="1"/>
  <c r="D1449" i="1"/>
  <c r="C1449" i="1"/>
  <c r="H1448" i="1"/>
  <c r="D1448" i="1"/>
  <c r="C1448" i="1"/>
  <c r="G1448" i="1" s="1"/>
  <c r="H1447" i="1"/>
  <c r="D1447" i="1"/>
  <c r="C1447" i="1"/>
  <c r="G1447" i="1" s="1"/>
  <c r="H1446" i="1"/>
  <c r="D1446" i="1"/>
  <c r="C1446" i="1"/>
  <c r="G1446" i="1" s="1"/>
  <c r="H1445" i="1"/>
  <c r="D1445" i="1"/>
  <c r="C1445" i="1"/>
  <c r="D1444" i="1"/>
  <c r="H1444" i="1" s="1"/>
  <c r="C1444" i="1"/>
  <c r="D1443" i="1"/>
  <c r="H1443" i="1" s="1"/>
  <c r="C1443" i="1"/>
  <c r="G1443" i="1" s="1"/>
  <c r="H1442" i="1"/>
  <c r="D1442" i="1"/>
  <c r="C1442" i="1"/>
  <c r="G1442" i="1" s="1"/>
  <c r="H1441" i="1"/>
  <c r="D1441" i="1"/>
  <c r="C1441" i="1"/>
  <c r="G1441" i="1" s="1"/>
  <c r="H1440" i="1"/>
  <c r="D1440" i="1"/>
  <c r="C1440" i="1"/>
  <c r="G1440" i="1" s="1"/>
  <c r="C1439" i="1"/>
  <c r="H1438" i="1"/>
  <c r="D1438" i="1"/>
  <c r="C1438" i="1"/>
  <c r="G1438" i="1" s="1"/>
  <c r="H1437" i="1"/>
  <c r="D1437" i="1"/>
  <c r="C1437" i="1"/>
  <c r="G1437" i="1" s="1"/>
  <c r="H1436" i="1"/>
  <c r="D1436" i="1"/>
  <c r="C1436" i="1"/>
  <c r="G1436" i="1" s="1"/>
  <c r="H1435" i="1"/>
  <c r="D1435" i="1"/>
  <c r="C1435" i="1"/>
  <c r="G1435" i="1" s="1"/>
  <c r="H1434" i="1"/>
  <c r="D1434" i="1"/>
  <c r="C1434" i="1"/>
  <c r="G1434" i="1" s="1"/>
  <c r="D1433" i="1"/>
  <c r="H1433" i="1" s="1"/>
  <c r="C1433" i="1"/>
  <c r="C1432" i="1"/>
  <c r="H1430" i="1"/>
  <c r="D1430" i="1"/>
  <c r="C1430" i="1"/>
  <c r="G1430" i="1" s="1"/>
  <c r="H1429" i="1"/>
  <c r="D1429" i="1"/>
  <c r="C1429" i="1"/>
  <c r="G1429" i="1" s="1"/>
  <c r="H1428" i="1"/>
  <c r="D1428" i="1"/>
  <c r="C1428" i="1"/>
  <c r="G1428" i="1" s="1"/>
  <c r="H1427" i="1"/>
  <c r="D1427" i="1"/>
  <c r="C1427" i="1"/>
  <c r="G1427" i="1" s="1"/>
  <c r="D1426" i="1"/>
  <c r="H1426" i="1" s="1"/>
  <c r="C1426" i="1"/>
  <c r="G1426" i="1" s="1"/>
  <c r="H1425" i="1"/>
  <c r="D1425" i="1"/>
  <c r="C1425" i="1"/>
  <c r="G1425" i="1" s="1"/>
  <c r="C1424" i="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D1403" i="1"/>
  <c r="H1403" i="1" s="1"/>
  <c r="C1403" i="1"/>
  <c r="D1402" i="1"/>
  <c r="H1402" i="1" s="1"/>
  <c r="C1402" i="1"/>
  <c r="G1402" i="1" s="1"/>
  <c r="C1401" i="1"/>
  <c r="D1400" i="1"/>
  <c r="C1400" i="1"/>
  <c r="H1399" i="1"/>
  <c r="D1399" i="1"/>
  <c r="C1399" i="1"/>
  <c r="G1399" i="1" s="1"/>
  <c r="H1398" i="1"/>
  <c r="D1398" i="1"/>
  <c r="C1398" i="1"/>
  <c r="G1398" i="1" s="1"/>
  <c r="H1397" i="1"/>
  <c r="D1397" i="1"/>
  <c r="C1397" i="1"/>
  <c r="G1397" i="1" s="1"/>
  <c r="H1396" i="1"/>
  <c r="D1396" i="1"/>
  <c r="C1396" i="1"/>
  <c r="G1396" i="1" s="1"/>
  <c r="H1395" i="1"/>
  <c r="D1395" i="1"/>
  <c r="C1395" i="1"/>
  <c r="G1395" i="1" s="1"/>
  <c r="D1394" i="1"/>
  <c r="C1394" i="1"/>
  <c r="H1393" i="1"/>
  <c r="D1393" i="1"/>
  <c r="C1393" i="1"/>
  <c r="G1393" i="1" s="1"/>
  <c r="H1392" i="1"/>
  <c r="D1392" i="1"/>
  <c r="C1392" i="1"/>
  <c r="G1392" i="1" s="1"/>
  <c r="H1391" i="1"/>
  <c r="D1391" i="1"/>
  <c r="C1391" i="1"/>
  <c r="G1391" i="1" s="1"/>
  <c r="H1390" i="1"/>
  <c r="D1390" i="1"/>
  <c r="C1390" i="1"/>
  <c r="G1390" i="1" s="1"/>
  <c r="D1389" i="1"/>
  <c r="C1389" i="1"/>
  <c r="G1389" i="1" s="1"/>
  <c r="D1388" i="1"/>
  <c r="C1388" i="1"/>
  <c r="H1387" i="1"/>
  <c r="D1387" i="1"/>
  <c r="C1387" i="1"/>
  <c r="G1387" i="1" s="1"/>
  <c r="D1386" i="1"/>
  <c r="C1386" i="1"/>
  <c r="G1386" i="1" s="1"/>
  <c r="D1385" i="1"/>
  <c r="C1385" i="1"/>
  <c r="G1385" i="1" s="1"/>
  <c r="D1384" i="1"/>
  <c r="C1384" i="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D1346" i="1"/>
  <c r="H1346" i="1" s="1"/>
  <c r="C1346" i="1"/>
  <c r="G1346" i="1" s="1"/>
  <c r="D1345" i="1"/>
  <c r="H1345" i="1" s="1"/>
  <c r="C1345" i="1"/>
  <c r="D1344" i="1"/>
  <c r="H1344" i="1" s="1"/>
  <c r="C1344" i="1"/>
  <c r="G1344" i="1" s="1"/>
  <c r="H1343" i="1"/>
  <c r="D1343" i="1"/>
  <c r="C1343" i="1"/>
  <c r="G1343" i="1" s="1"/>
  <c r="H1342" i="1"/>
  <c r="D1342" i="1"/>
  <c r="C1342" i="1"/>
  <c r="G1342" i="1" s="1"/>
  <c r="H1341" i="1"/>
  <c r="D1341" i="1"/>
  <c r="C1341" i="1"/>
  <c r="D1340" i="1"/>
  <c r="H1340" i="1" s="1"/>
  <c r="C1340" i="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D1308" i="1"/>
  <c r="H1308" i="1" s="1"/>
  <c r="C1308" i="1"/>
  <c r="D1307" i="1"/>
  <c r="C1307" i="1"/>
  <c r="H1306" i="1"/>
  <c r="D1306" i="1"/>
  <c r="C1306" i="1"/>
  <c r="H1305" i="1"/>
  <c r="D1305" i="1"/>
  <c r="C1305" i="1"/>
  <c r="D1304" i="1"/>
  <c r="H1304" i="1" s="1"/>
  <c r="C1304" i="1"/>
  <c r="H1303" i="1"/>
  <c r="D1303" i="1"/>
  <c r="C1303" i="1"/>
  <c r="G1303" i="1" s="1"/>
  <c r="D1302" i="1"/>
  <c r="H1302" i="1" s="1"/>
  <c r="C1302" i="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D1293" i="1"/>
  <c r="C1293" i="1"/>
  <c r="G1293" i="1" s="1"/>
  <c r="D1292" i="1"/>
  <c r="C1292" i="1"/>
  <c r="D1291" i="1"/>
  <c r="H1291" i="1" s="1"/>
  <c r="C1291" i="1"/>
  <c r="G1291" i="1" s="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D1280" i="1"/>
  <c r="C1280" i="1"/>
  <c r="H1279" i="1"/>
  <c r="D1279" i="1"/>
  <c r="C1279" i="1"/>
  <c r="G1279" i="1" s="1"/>
  <c r="D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D1268" i="1"/>
  <c r="C1268" i="1"/>
  <c r="G1268" i="1" s="1"/>
  <c r="D1267" i="1"/>
  <c r="C1267" i="1"/>
  <c r="D1266" i="1"/>
  <c r="H1266" i="1" s="1"/>
  <c r="C1266" i="1"/>
  <c r="D1265" i="1"/>
  <c r="H1265" i="1" s="1"/>
  <c r="C1265" i="1"/>
  <c r="C1264" i="1"/>
  <c r="D1263" i="1"/>
  <c r="C1263" i="1"/>
  <c r="D1262" i="1"/>
  <c r="H1262" i="1" s="1"/>
  <c r="C1262" i="1"/>
  <c r="D1261" i="1"/>
  <c r="H1261" i="1" s="1"/>
  <c r="C1261" i="1"/>
  <c r="C1260" i="1"/>
  <c r="C1259" i="1"/>
  <c r="D1258" i="1"/>
  <c r="C1258" i="1"/>
  <c r="G1258" i="1" s="1"/>
  <c r="D1257" i="1"/>
  <c r="C1257" i="1"/>
  <c r="D1256" i="1"/>
  <c r="C1256" i="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D1245" i="1"/>
  <c r="C1245" i="1"/>
  <c r="G1245" i="1" s="1"/>
  <c r="D1244" i="1"/>
  <c r="C1244" i="1"/>
  <c r="G1244" i="1" s="1"/>
  <c r="D1243" i="1"/>
  <c r="C1243" i="1"/>
  <c r="G1243" i="1" s="1"/>
  <c r="H1242" i="1"/>
  <c r="D1242" i="1"/>
  <c r="C1242" i="1"/>
  <c r="G1242" i="1" s="1"/>
  <c r="H1241" i="1"/>
  <c r="D1241" i="1"/>
  <c r="C1241" i="1"/>
  <c r="G1241" i="1" s="1"/>
  <c r="D1240" i="1"/>
  <c r="C1240" i="1"/>
  <c r="D1239" i="1"/>
  <c r="C1239" i="1"/>
  <c r="G1239" i="1" s="1"/>
  <c r="H1238" i="1"/>
  <c r="D1238" i="1"/>
  <c r="C1238" i="1"/>
  <c r="G1238" i="1" s="1"/>
  <c r="H1237" i="1"/>
  <c r="D1237" i="1"/>
  <c r="C1237" i="1"/>
  <c r="G1237" i="1" s="1"/>
  <c r="D1236" i="1"/>
  <c r="C1236" i="1"/>
  <c r="D1235" i="1"/>
  <c r="C1235" i="1"/>
  <c r="G1235" i="1" s="1"/>
  <c r="H1234" i="1"/>
  <c r="D1234" i="1"/>
  <c r="C1234" i="1"/>
  <c r="G1234" i="1" s="1"/>
  <c r="H1233" i="1"/>
  <c r="D1233" i="1"/>
  <c r="C1233" i="1"/>
  <c r="G1233" i="1" s="1"/>
  <c r="D1232" i="1"/>
  <c r="C1232" i="1"/>
  <c r="D1231" i="1"/>
  <c r="C1231" i="1"/>
  <c r="G1231" i="1" s="1"/>
  <c r="H1230" i="1"/>
  <c r="D1230" i="1"/>
  <c r="C1230" i="1"/>
  <c r="G1230" i="1" s="1"/>
  <c r="H1229" i="1"/>
  <c r="D1229" i="1"/>
  <c r="C1229" i="1"/>
  <c r="G1229" i="1" s="1"/>
  <c r="D1228" i="1"/>
  <c r="C1228" i="1"/>
  <c r="D1227" i="1"/>
  <c r="C1227" i="1"/>
  <c r="G1227" i="1" s="1"/>
  <c r="H1226" i="1"/>
  <c r="D1226" i="1"/>
  <c r="C1226" i="1"/>
  <c r="G1226" i="1" s="1"/>
  <c r="D1225" i="1"/>
  <c r="H1225" i="1" s="1"/>
  <c r="C1225" i="1"/>
  <c r="D1224" i="1"/>
  <c r="C1224" i="1"/>
  <c r="D1223" i="1"/>
  <c r="H1222" i="1"/>
  <c r="D1222" i="1"/>
  <c r="C1222" i="1"/>
  <c r="G1222" i="1" s="1"/>
  <c r="H1221" i="1"/>
  <c r="D1221" i="1"/>
  <c r="C1221" i="1"/>
  <c r="G1221" i="1" s="1"/>
  <c r="D1220" i="1"/>
  <c r="C1220" i="1"/>
  <c r="D1219" i="1"/>
  <c r="C1219" i="1"/>
  <c r="G1219" i="1" s="1"/>
  <c r="H1218" i="1"/>
  <c r="D1218" i="1"/>
  <c r="C1218" i="1"/>
  <c r="G1218" i="1" s="1"/>
  <c r="H1217" i="1"/>
  <c r="D1217" i="1"/>
  <c r="C1217" i="1"/>
  <c r="G1217" i="1" s="1"/>
  <c r="D1216" i="1"/>
  <c r="C1216" i="1"/>
  <c r="D1215" i="1"/>
  <c r="C1215" i="1"/>
  <c r="G1215" i="1" s="1"/>
  <c r="H1214" i="1"/>
  <c r="D1214" i="1"/>
  <c r="C1214" i="1"/>
  <c r="G1214" i="1" s="1"/>
  <c r="H1213" i="1"/>
  <c r="D1213" i="1"/>
  <c r="C1213" i="1"/>
  <c r="G1213" i="1" s="1"/>
  <c r="D1212" i="1"/>
  <c r="C1212" i="1"/>
  <c r="D1211" i="1"/>
  <c r="C1211" i="1"/>
  <c r="G1211" i="1" s="1"/>
  <c r="H1210" i="1"/>
  <c r="D1210" i="1"/>
  <c r="C1210" i="1"/>
  <c r="G1210" i="1" s="1"/>
  <c r="H1209" i="1"/>
  <c r="D1209" i="1"/>
  <c r="C1209" i="1"/>
  <c r="G1209" i="1" s="1"/>
  <c r="D1208" i="1"/>
  <c r="C1208" i="1"/>
  <c r="D1207" i="1"/>
  <c r="D1206" i="1"/>
  <c r="C1206" i="1"/>
  <c r="G1206" i="1" s="1"/>
  <c r="H1205" i="1"/>
  <c r="D1205" i="1"/>
  <c r="C1205" i="1"/>
  <c r="G1205" i="1" s="1"/>
  <c r="D1204" i="1"/>
  <c r="C1204" i="1"/>
  <c r="D1203" i="1"/>
  <c r="C1203" i="1"/>
  <c r="G1203" i="1" s="1"/>
  <c r="H1202" i="1"/>
  <c r="D1202" i="1"/>
  <c r="C1202" i="1"/>
  <c r="G1202" i="1" s="1"/>
  <c r="D1201" i="1"/>
  <c r="C1201" i="1"/>
  <c r="G1201" i="1" s="1"/>
  <c r="D1200" i="1"/>
  <c r="C1200" i="1"/>
  <c r="D1199" i="1"/>
  <c r="C1199" i="1"/>
  <c r="G1199" i="1" s="1"/>
  <c r="D1198" i="1"/>
  <c r="H1198" i="1" s="1"/>
  <c r="C1198" i="1"/>
  <c r="G1198" i="1" s="1"/>
  <c r="H1197" i="1"/>
  <c r="D1197" i="1"/>
  <c r="C1197" i="1"/>
  <c r="G1197" i="1" s="1"/>
  <c r="D1196" i="1"/>
  <c r="C1196" i="1"/>
  <c r="D1195" i="1"/>
  <c r="C1195" i="1"/>
  <c r="G1195" i="1" s="1"/>
  <c r="H1194" i="1"/>
  <c r="D1194" i="1"/>
  <c r="C1194" i="1"/>
  <c r="G1194" i="1" s="1"/>
  <c r="H1193" i="1"/>
  <c r="D1193" i="1"/>
  <c r="C1193" i="1"/>
  <c r="G1193" i="1" s="1"/>
  <c r="D1192" i="1"/>
  <c r="C1192" i="1"/>
  <c r="D1191" i="1"/>
  <c r="C1191" i="1"/>
  <c r="G1191" i="1" s="1"/>
  <c r="H1190" i="1"/>
  <c r="D1190" i="1"/>
  <c r="C1190" i="1"/>
  <c r="G1190" i="1" s="1"/>
  <c r="D1189" i="1"/>
  <c r="H1189" i="1" s="1"/>
  <c r="C1189" i="1"/>
  <c r="D1188" i="1"/>
  <c r="C1188" i="1"/>
  <c r="D1187" i="1"/>
  <c r="C1187" i="1"/>
  <c r="G1187" i="1" s="1"/>
  <c r="D1186" i="1"/>
  <c r="H1186" i="1" s="1"/>
  <c r="C1186" i="1"/>
  <c r="G1186" i="1" s="1"/>
  <c r="C1185" i="1"/>
  <c r="D1184" i="1"/>
  <c r="C1184" i="1"/>
  <c r="D1183" i="1"/>
  <c r="C1183" i="1"/>
  <c r="C1182" i="1"/>
  <c r="H1179" i="1"/>
  <c r="D1179" i="1"/>
  <c r="C1179" i="1"/>
  <c r="G1179" i="1" s="1"/>
  <c r="D1178" i="1"/>
  <c r="C1178" i="1"/>
  <c r="D1177" i="1"/>
  <c r="C1177" i="1"/>
  <c r="G1177" i="1" s="1"/>
  <c r="H1176" i="1"/>
  <c r="D1176" i="1"/>
  <c r="C1176" i="1"/>
  <c r="G1176" i="1" s="1"/>
  <c r="H1175" i="1"/>
  <c r="D1175" i="1"/>
  <c r="C1175" i="1"/>
  <c r="G1175" i="1" s="1"/>
  <c r="D1174" i="1"/>
  <c r="C1174" i="1"/>
  <c r="D1173" i="1"/>
  <c r="C1173" i="1"/>
  <c r="G1173" i="1" s="1"/>
  <c r="H1172" i="1"/>
  <c r="D1172" i="1"/>
  <c r="C1172" i="1"/>
  <c r="G1172" i="1" s="1"/>
  <c r="D1171" i="1"/>
  <c r="H1171" i="1" s="1"/>
  <c r="C1171" i="1"/>
  <c r="D1170" i="1"/>
  <c r="C1170" i="1"/>
  <c r="D1169" i="1"/>
  <c r="C1169" i="1"/>
  <c r="G1169" i="1" s="1"/>
  <c r="H1168" i="1"/>
  <c r="D1168" i="1"/>
  <c r="C1168" i="1"/>
  <c r="G1168" i="1" s="1"/>
  <c r="H1167" i="1"/>
  <c r="D1167" i="1"/>
  <c r="C1167" i="1"/>
  <c r="G1167" i="1" s="1"/>
  <c r="D1166" i="1"/>
  <c r="C1166" i="1"/>
  <c r="D1165" i="1"/>
  <c r="C1165" i="1"/>
  <c r="H1164" i="1"/>
  <c r="D1164" i="1"/>
  <c r="C1164" i="1"/>
  <c r="D1163" i="1"/>
  <c r="H1163" i="1" s="1"/>
  <c r="C1163" i="1"/>
  <c r="D1162" i="1"/>
  <c r="C1162" i="1"/>
  <c r="D1161" i="1"/>
  <c r="C1161" i="1"/>
  <c r="D1160" i="1"/>
  <c r="H1160" i="1" s="1"/>
  <c r="C1160" i="1"/>
  <c r="G1160" i="1" s="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D1153" i="1"/>
  <c r="G1153" i="1" s="1"/>
  <c r="C1153" i="1"/>
  <c r="C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G1144" i="1"/>
  <c r="D1144" i="1"/>
  <c r="C1144" i="1"/>
  <c r="H1144" i="1" s="1"/>
  <c r="G1143" i="1"/>
  <c r="D1143" i="1"/>
  <c r="C1143" i="1"/>
  <c r="H1143" i="1" s="1"/>
  <c r="G1142" i="1"/>
  <c r="D1142" i="1"/>
  <c r="C1142" i="1"/>
  <c r="H1142" i="1" s="1"/>
  <c r="G1141" i="1"/>
  <c r="D1141" i="1"/>
  <c r="C1141" i="1"/>
  <c r="H1141" i="1" s="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G1031" i="1" s="1"/>
  <c r="D1030" i="1"/>
  <c r="H1030" i="1" s="1"/>
  <c r="C1030" i="1"/>
  <c r="H1029" i="1"/>
  <c r="D1029" i="1"/>
  <c r="C1029" i="1"/>
  <c r="D1028" i="1"/>
  <c r="C1028" i="1"/>
  <c r="D1027" i="1"/>
  <c r="C1027" i="1"/>
  <c r="G1027" i="1" s="1"/>
  <c r="D1026" i="1"/>
  <c r="H1026" i="1" s="1"/>
  <c r="C1026" i="1"/>
  <c r="H1025" i="1"/>
  <c r="D1025" i="1"/>
  <c r="C1025" i="1"/>
  <c r="D1024" i="1"/>
  <c r="C1024" i="1"/>
  <c r="D1023" i="1"/>
  <c r="C1023" i="1"/>
  <c r="D1022" i="1"/>
  <c r="H1022" i="1" s="1"/>
  <c r="C1022" i="1"/>
  <c r="D1021" i="1"/>
  <c r="H1021" i="1" s="1"/>
  <c r="C1021" i="1"/>
  <c r="D1020" i="1"/>
  <c r="C1020" i="1"/>
  <c r="D1019" i="1"/>
  <c r="C1019" i="1"/>
  <c r="D1018" i="1"/>
  <c r="H1018" i="1" s="1"/>
  <c r="C1018" i="1"/>
  <c r="C1017" i="1"/>
  <c r="D1016" i="1"/>
  <c r="C1016" i="1"/>
  <c r="D1015" i="1"/>
  <c r="C1015" i="1"/>
  <c r="G1015" i="1" s="1"/>
  <c r="H1014" i="1"/>
  <c r="D1014" i="1"/>
  <c r="C1014" i="1"/>
  <c r="D1013" i="1"/>
  <c r="H1013" i="1" s="1"/>
  <c r="C1013" i="1"/>
  <c r="H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G966" i="1"/>
  <c r="D966" i="1"/>
  <c r="H966" i="1" s="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G898" i="1"/>
  <c r="D898" i="1"/>
  <c r="H898" i="1" s="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D845" i="1"/>
  <c r="G845" i="1" s="1"/>
  <c r="C845" i="1"/>
  <c r="H844" i="1"/>
  <c r="D844" i="1"/>
  <c r="G844" i="1" s="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D773" i="1"/>
  <c r="G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D733" i="1"/>
  <c r="G733" i="1" s="1"/>
  <c r="C733" i="1"/>
  <c r="H732" i="1"/>
  <c r="D732" i="1"/>
  <c r="G732" i="1" s="1"/>
  <c r="C732" i="1"/>
  <c r="H731" i="1"/>
  <c r="G731" i="1"/>
  <c r="D731" i="1"/>
  <c r="C731" i="1"/>
  <c r="H730" i="1"/>
  <c r="D730" i="1"/>
  <c r="G730" i="1" s="1"/>
  <c r="C730" i="1"/>
  <c r="H729" i="1"/>
  <c r="G729" i="1"/>
  <c r="D729" i="1"/>
  <c r="C729" i="1"/>
  <c r="H728" i="1"/>
  <c r="D728" i="1"/>
  <c r="G728" i="1" s="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D720" i="1"/>
  <c r="C720" i="1"/>
  <c r="G720" i="1" s="1"/>
  <c r="D719" i="1"/>
  <c r="C719" i="1"/>
  <c r="G719" i="1" s="1"/>
  <c r="D718" i="1"/>
  <c r="C718" i="1"/>
  <c r="G718" i="1" s="1"/>
  <c r="H717" i="1"/>
  <c r="D717" i="1"/>
  <c r="C717" i="1"/>
  <c r="G717" i="1" s="1"/>
  <c r="D716" i="1"/>
  <c r="H716" i="1" s="1"/>
  <c r="C716" i="1"/>
  <c r="G716" i="1" s="1"/>
  <c r="D715" i="1"/>
  <c r="C715" i="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D705" i="1"/>
  <c r="C705" i="1"/>
  <c r="D704" i="1"/>
  <c r="C704" i="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D672" i="1"/>
  <c r="H672" i="1" s="1"/>
  <c r="C672" i="1"/>
  <c r="G672" i="1" s="1"/>
  <c r="D671" i="1"/>
  <c r="C671" i="1"/>
  <c r="G671" i="1" s="1"/>
  <c r="D670" i="1"/>
  <c r="C670" i="1"/>
  <c r="G670" i="1" s="1"/>
  <c r="D669" i="1"/>
  <c r="H669" i="1" s="1"/>
  <c r="C669" i="1"/>
  <c r="H668" i="1"/>
  <c r="D668" i="1"/>
  <c r="C668" i="1"/>
  <c r="D667" i="1"/>
  <c r="C667" i="1"/>
  <c r="G667" i="1" s="1"/>
  <c r="D666" i="1"/>
  <c r="C666" i="1"/>
  <c r="G666" i="1" s="1"/>
  <c r="D665" i="1"/>
  <c r="H665" i="1" s="1"/>
  <c r="C665" i="1"/>
  <c r="D664" i="1"/>
  <c r="H664" i="1" s="1"/>
  <c r="C664" i="1"/>
  <c r="G664" i="1" s="1"/>
  <c r="D663" i="1"/>
  <c r="C663" i="1"/>
  <c r="G663" i="1" s="1"/>
  <c r="D662" i="1"/>
  <c r="C662" i="1"/>
  <c r="G662" i="1" s="1"/>
  <c r="D661" i="1"/>
  <c r="C661" i="1"/>
  <c r="G661" i="1" s="1"/>
  <c r="H660" i="1"/>
  <c r="D660" i="1"/>
  <c r="C660" i="1"/>
  <c r="D659" i="1"/>
  <c r="C659" i="1"/>
  <c r="G659" i="1" s="1"/>
  <c r="D658" i="1"/>
  <c r="C658" i="1"/>
  <c r="G658" i="1" s="1"/>
  <c r="D657" i="1"/>
  <c r="C657" i="1"/>
  <c r="D656" i="1"/>
  <c r="C656" i="1"/>
  <c r="G656" i="1" s="1"/>
  <c r="D655" i="1"/>
  <c r="C655" i="1"/>
  <c r="D654" i="1"/>
  <c r="C654" i="1"/>
  <c r="G654" i="1" s="1"/>
  <c r="H653" i="1"/>
  <c r="D653" i="1"/>
  <c r="C653" i="1"/>
  <c r="G653" i="1" s="1"/>
  <c r="H652" i="1"/>
  <c r="D652" i="1"/>
  <c r="C652" i="1"/>
  <c r="D651" i="1"/>
  <c r="C651" i="1"/>
  <c r="G651" i="1" s="1"/>
  <c r="D650" i="1"/>
  <c r="C650" i="1"/>
  <c r="G650" i="1" s="1"/>
  <c r="C649" i="1"/>
  <c r="D648" i="1"/>
  <c r="H648" i="1" s="1"/>
  <c r="C648" i="1"/>
  <c r="G648" i="1" s="1"/>
  <c r="D647" i="1"/>
  <c r="C647" i="1"/>
  <c r="D646" i="1"/>
  <c r="C646" i="1"/>
  <c r="D645" i="1"/>
  <c r="H645" i="1" s="1"/>
  <c r="C645" i="1"/>
  <c r="C642" i="1"/>
  <c r="C641" i="1"/>
  <c r="D636" i="1"/>
  <c r="C636" i="1"/>
  <c r="D635" i="1"/>
  <c r="H635" i="1" s="1"/>
  <c r="C635" i="1"/>
  <c r="G635" i="1" s="1"/>
  <c r="H632" i="1"/>
  <c r="D632" i="1"/>
  <c r="C632" i="1"/>
  <c r="G632" i="1" s="1"/>
  <c r="H631" i="1"/>
  <c r="D631" i="1"/>
  <c r="C631" i="1"/>
  <c r="G631" i="1" s="1"/>
  <c r="D630" i="1"/>
  <c r="C630" i="1"/>
  <c r="G630" i="1" s="1"/>
  <c r="D629" i="1"/>
  <c r="C629" i="1"/>
  <c r="G629" i="1" s="1"/>
  <c r="H628" i="1"/>
  <c r="D628" i="1"/>
  <c r="C628" i="1"/>
  <c r="G628" i="1" s="1"/>
  <c r="H627" i="1"/>
  <c r="D627" i="1"/>
  <c r="C627" i="1"/>
  <c r="G627" i="1" s="1"/>
  <c r="D626" i="1"/>
  <c r="C626" i="1"/>
  <c r="G626" i="1" s="1"/>
  <c r="D625" i="1"/>
  <c r="C625" i="1"/>
  <c r="G625" i="1" s="1"/>
  <c r="H624" i="1"/>
  <c r="D624" i="1"/>
  <c r="C624" i="1"/>
  <c r="G624" i="1" s="1"/>
  <c r="H623" i="1"/>
  <c r="D623" i="1"/>
  <c r="C623" i="1"/>
  <c r="G623" i="1" s="1"/>
  <c r="D622" i="1"/>
  <c r="C622" i="1"/>
  <c r="G622" i="1" s="1"/>
  <c r="D621" i="1"/>
  <c r="C621" i="1"/>
  <c r="G621" i="1" s="1"/>
  <c r="H620" i="1"/>
  <c r="D620" i="1"/>
  <c r="C620" i="1"/>
  <c r="G620" i="1" s="1"/>
  <c r="H619" i="1"/>
  <c r="D619" i="1"/>
  <c r="C619" i="1"/>
  <c r="G619" i="1" s="1"/>
  <c r="D618" i="1"/>
  <c r="C618" i="1"/>
  <c r="G618" i="1" s="1"/>
  <c r="D617" i="1"/>
  <c r="C617" i="1"/>
  <c r="G617" i="1" s="1"/>
  <c r="H616" i="1"/>
  <c r="D616" i="1"/>
  <c r="C616" i="1"/>
  <c r="G616" i="1" s="1"/>
  <c r="H615" i="1"/>
  <c r="D615" i="1"/>
  <c r="C615" i="1"/>
  <c r="D614" i="1"/>
  <c r="C614" i="1"/>
  <c r="G614" i="1" s="1"/>
  <c r="D613" i="1"/>
  <c r="C613" i="1"/>
  <c r="G613" i="1" s="1"/>
  <c r="H612" i="1"/>
  <c r="D612" i="1"/>
  <c r="C612" i="1"/>
  <c r="G612" i="1" s="1"/>
  <c r="H611" i="1"/>
  <c r="D611" i="1"/>
  <c r="C611" i="1"/>
  <c r="G611" i="1" s="1"/>
  <c r="D610" i="1"/>
  <c r="C610" i="1"/>
  <c r="G610" i="1" s="1"/>
  <c r="D609" i="1"/>
  <c r="C609" i="1"/>
  <c r="G609" i="1" s="1"/>
  <c r="H608" i="1"/>
  <c r="D608" i="1"/>
  <c r="C608" i="1"/>
  <c r="G608" i="1" s="1"/>
  <c r="H607" i="1"/>
  <c r="D607" i="1"/>
  <c r="C607" i="1"/>
  <c r="G607" i="1" s="1"/>
  <c r="D606" i="1"/>
  <c r="C606" i="1"/>
  <c r="G606" i="1" s="1"/>
  <c r="D605" i="1"/>
  <c r="C605" i="1"/>
  <c r="G605" i="1" s="1"/>
  <c r="H604" i="1"/>
  <c r="D604" i="1"/>
  <c r="C604" i="1"/>
  <c r="G604" i="1" s="1"/>
  <c r="H603" i="1"/>
  <c r="D603" i="1"/>
  <c r="C603" i="1"/>
  <c r="G603" i="1" s="1"/>
  <c r="D602" i="1"/>
  <c r="C602" i="1"/>
  <c r="G602" i="1" s="1"/>
  <c r="D601" i="1"/>
  <c r="C601" i="1"/>
  <c r="G601" i="1" s="1"/>
  <c r="H600" i="1"/>
  <c r="D600" i="1"/>
  <c r="C600" i="1"/>
  <c r="G600" i="1" s="1"/>
  <c r="H599" i="1"/>
  <c r="D599" i="1"/>
  <c r="C599" i="1"/>
  <c r="G599" i="1" s="1"/>
  <c r="D598" i="1"/>
  <c r="C598" i="1"/>
  <c r="G598" i="1" s="1"/>
  <c r="D597" i="1"/>
  <c r="C597" i="1"/>
  <c r="G597" i="1" s="1"/>
  <c r="H596" i="1"/>
  <c r="D596" i="1"/>
  <c r="C596" i="1"/>
  <c r="G596" i="1" s="1"/>
  <c r="H595" i="1"/>
  <c r="D595" i="1"/>
  <c r="C595" i="1"/>
  <c r="G595" i="1" s="1"/>
  <c r="D594" i="1"/>
  <c r="C594" i="1"/>
  <c r="G594" i="1" s="1"/>
  <c r="D593" i="1"/>
  <c r="C593" i="1"/>
  <c r="G593" i="1" s="1"/>
  <c r="H592" i="1"/>
  <c r="D592" i="1"/>
  <c r="C592" i="1"/>
  <c r="G592" i="1" s="1"/>
  <c r="D591" i="1"/>
  <c r="D590" i="1"/>
  <c r="C590" i="1"/>
  <c r="G590" i="1" s="1"/>
  <c r="D589" i="1"/>
  <c r="C589" i="1"/>
  <c r="G589" i="1" s="1"/>
  <c r="H588" i="1"/>
  <c r="D588" i="1"/>
  <c r="C588" i="1"/>
  <c r="G588" i="1" s="1"/>
  <c r="H587" i="1"/>
  <c r="D587" i="1"/>
  <c r="C587" i="1"/>
  <c r="G587" i="1" s="1"/>
  <c r="D586" i="1"/>
  <c r="C586" i="1"/>
  <c r="G586" i="1" s="1"/>
  <c r="D585" i="1"/>
  <c r="C585" i="1"/>
  <c r="G585" i="1" s="1"/>
  <c r="D584" i="1"/>
  <c r="H584" i="1" s="1"/>
  <c r="C584" i="1"/>
  <c r="D583" i="1"/>
  <c r="H583" i="1" s="1"/>
  <c r="C583" i="1"/>
  <c r="G583" i="1" s="1"/>
  <c r="D582" i="1"/>
  <c r="C582" i="1"/>
  <c r="G582" i="1" s="1"/>
  <c r="D581" i="1"/>
  <c r="C581" i="1"/>
  <c r="G581" i="1" s="1"/>
  <c r="H580" i="1"/>
  <c r="D580" i="1"/>
  <c r="C580" i="1"/>
  <c r="G580" i="1" s="1"/>
  <c r="H579" i="1"/>
  <c r="D579" i="1"/>
  <c r="C579" i="1"/>
  <c r="G579" i="1" s="1"/>
  <c r="D578" i="1"/>
  <c r="D577" i="1"/>
  <c r="C577" i="1"/>
  <c r="G577" i="1" s="1"/>
  <c r="H576" i="1"/>
  <c r="D576" i="1"/>
  <c r="C576" i="1"/>
  <c r="G576" i="1" s="1"/>
  <c r="H575" i="1"/>
  <c r="D575" i="1"/>
  <c r="C575" i="1"/>
  <c r="G575" i="1" s="1"/>
  <c r="D574" i="1"/>
  <c r="C574" i="1"/>
  <c r="G574" i="1" s="1"/>
  <c r="D573" i="1"/>
  <c r="C573" i="1"/>
  <c r="G573" i="1" s="1"/>
  <c r="H572" i="1"/>
  <c r="D572" i="1"/>
  <c r="C572" i="1"/>
  <c r="G572" i="1" s="1"/>
  <c r="H571" i="1"/>
  <c r="D571" i="1"/>
  <c r="C571" i="1"/>
  <c r="G571" i="1" s="1"/>
  <c r="D570" i="1"/>
  <c r="C570" i="1"/>
  <c r="G570" i="1" s="1"/>
  <c r="D569" i="1"/>
  <c r="C569" i="1"/>
  <c r="G569" i="1" s="1"/>
  <c r="H568" i="1"/>
  <c r="D568" i="1"/>
  <c r="C568" i="1"/>
  <c r="G568" i="1" s="1"/>
  <c r="H567" i="1"/>
  <c r="D567" i="1"/>
  <c r="C567" i="1"/>
  <c r="G567" i="1" s="1"/>
  <c r="D566" i="1"/>
  <c r="C566" i="1"/>
  <c r="G566" i="1" s="1"/>
  <c r="D565" i="1"/>
  <c r="C565" i="1"/>
  <c r="G565" i="1" s="1"/>
  <c r="H564" i="1"/>
  <c r="D564" i="1"/>
  <c r="C564" i="1"/>
  <c r="G564" i="1" s="1"/>
  <c r="H563" i="1"/>
  <c r="D563" i="1"/>
  <c r="C563" i="1"/>
  <c r="G563" i="1" s="1"/>
  <c r="D562" i="1"/>
  <c r="C562" i="1"/>
  <c r="G562" i="1" s="1"/>
  <c r="D561" i="1"/>
  <c r="C561" i="1"/>
  <c r="G561" i="1" s="1"/>
  <c r="H560" i="1"/>
  <c r="D560" i="1"/>
  <c r="C560" i="1"/>
  <c r="G560" i="1" s="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C422" i="1"/>
  <c r="C421" i="1"/>
  <c r="H416" i="1"/>
  <c r="G416" i="1"/>
  <c r="D416" i="1"/>
  <c r="C416" i="1"/>
  <c r="H415" i="1"/>
  <c r="G415" i="1"/>
  <c r="D415" i="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H378" i="1"/>
  <c r="G378" i="1"/>
  <c r="D378" i="1"/>
  <c r="C378" i="1"/>
  <c r="H377" i="1"/>
  <c r="G377" i="1"/>
  <c r="D377" i="1"/>
  <c r="C377" i="1"/>
  <c r="H376" i="1"/>
  <c r="G376" i="1"/>
  <c r="D376" i="1"/>
  <c r="C376" i="1"/>
  <c r="G375"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D302" i="1"/>
  <c r="H302" i="1" s="1"/>
  <c r="C302" i="1"/>
  <c r="D301" i="1"/>
  <c r="H301" i="1" s="1"/>
  <c r="C301" i="1"/>
  <c r="G300"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D268" i="1"/>
  <c r="G268" i="1" s="1"/>
  <c r="C268" i="1"/>
  <c r="H267" i="1"/>
  <c r="D267" i="1"/>
  <c r="G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D223" i="1"/>
  <c r="H223" i="1" s="1"/>
  <c r="C223" i="1"/>
  <c r="H222" i="1"/>
  <c r="G222" i="1"/>
  <c r="D222" i="1"/>
  <c r="C222" i="1"/>
  <c r="D221" i="1"/>
  <c r="H221" i="1" s="1"/>
  <c r="C221" i="1"/>
  <c r="H220" i="1"/>
  <c r="G220" i="1"/>
  <c r="D220" i="1"/>
  <c r="C220" i="1"/>
  <c r="H219" i="1"/>
  <c r="G219" i="1"/>
  <c r="D219" i="1"/>
  <c r="C219" i="1"/>
  <c r="H218" i="1"/>
  <c r="G218" i="1"/>
  <c r="D218" i="1"/>
  <c r="C218"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D195" i="1"/>
  <c r="H195" i="1" s="1"/>
  <c r="C195" i="1"/>
  <c r="H194" i="1"/>
  <c r="G194" i="1"/>
  <c r="D194" i="1"/>
  <c r="C194"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G169" i="1" s="1"/>
  <c r="C169" i="1"/>
  <c r="D168" i="1"/>
  <c r="H168" i="1" s="1"/>
  <c r="C168" i="1"/>
  <c r="D167" i="1"/>
  <c r="H167" i="1" s="1"/>
  <c r="C167" i="1"/>
  <c r="D166" i="1"/>
  <c r="H166" i="1" s="1"/>
  <c r="C166" i="1"/>
  <c r="D165" i="1"/>
  <c r="H165" i="1" s="1"/>
  <c r="C165" i="1"/>
  <c r="D164" i="1"/>
  <c r="H164" i="1" s="1"/>
  <c r="C164" i="1"/>
  <c r="H163" i="1"/>
  <c r="G163" i="1"/>
  <c r="D163" i="1"/>
  <c r="C163" i="1"/>
  <c r="G162" i="1"/>
  <c r="D162" i="1"/>
  <c r="H162" i="1" s="1"/>
  <c r="C162" i="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D151" i="1"/>
  <c r="H151" i="1" s="1"/>
  <c r="C151" i="1"/>
  <c r="D150" i="1"/>
  <c r="H150" i="1" s="1"/>
  <c r="C150"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D118" i="1"/>
  <c r="G118" i="1" s="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D105" i="1"/>
  <c r="G105" i="1" s="1"/>
  <c r="C105" i="1"/>
  <c r="H104" i="1"/>
  <c r="G104" i="1"/>
  <c r="D104" i="1"/>
  <c r="C104"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H72" i="1" s="1"/>
  <c r="C72" i="1"/>
  <c r="H71" i="1"/>
  <c r="D71" i="1"/>
  <c r="G71" i="1" s="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H55" i="1"/>
  <c r="D55" i="1"/>
  <c r="G55" i="1" s="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H25" i="1"/>
  <c r="G25" i="1"/>
  <c r="D25" i="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H8" i="1"/>
  <c r="G8" i="1"/>
  <c r="D8" i="1"/>
  <c r="C8" i="1"/>
  <c r="H7" i="1"/>
  <c r="G7" i="1"/>
  <c r="D7" i="1"/>
  <c r="C7" i="1"/>
  <c r="H6" i="1"/>
  <c r="G6" i="1"/>
  <c r="D6" i="1"/>
  <c r="C6" i="1"/>
  <c r="D5" i="1"/>
  <c r="H5" i="1" s="1"/>
  <c r="C5" i="1"/>
  <c r="D4" i="1"/>
  <c r="H4" i="1" s="1"/>
  <c r="C4" i="1"/>
  <c r="G1521" i="1" l="1"/>
  <c r="I30" i="3"/>
  <c r="F115" i="6"/>
  <c r="E307" i="9"/>
  <c r="B307" i="9" s="1"/>
  <c r="G423" i="1"/>
  <c r="C423" i="1"/>
  <c r="H423" i="1"/>
  <c r="G1682" i="1"/>
  <c r="G1654" i="1"/>
  <c r="H1638" i="1"/>
  <c r="H1634" i="1"/>
  <c r="C1681" i="1"/>
  <c r="G1633" i="1"/>
  <c r="H1630" i="1"/>
  <c r="G1629" i="1"/>
  <c r="D51" i="8"/>
  <c r="C1628" i="1" s="1"/>
  <c r="H1628" i="1" s="1"/>
  <c r="H1626" i="1"/>
  <c r="C1623" i="1"/>
  <c r="H1623" i="1" s="1"/>
  <c r="H1618" i="1"/>
  <c r="G1614" i="1"/>
  <c r="H1614" i="1"/>
  <c r="D25" i="8"/>
  <c r="C1602" i="1" s="1"/>
  <c r="H1602" i="1" s="1"/>
  <c r="G1593" i="1"/>
  <c r="G1589" i="1"/>
  <c r="G1585" i="1"/>
  <c r="E322" i="9"/>
  <c r="B322" i="9" s="1"/>
  <c r="E326" i="9"/>
  <c r="B326" i="9" s="1"/>
  <c r="G1345" i="1"/>
  <c r="G1340" i="1"/>
  <c r="G1341" i="1"/>
  <c r="E337" i="9"/>
  <c r="B337" i="9" s="1"/>
  <c r="F252" i="5"/>
  <c r="H1293" i="1"/>
  <c r="H1292" i="1"/>
  <c r="G1292" i="1"/>
  <c r="G1280" i="1"/>
  <c r="F274" i="5"/>
  <c r="G1309" i="1"/>
  <c r="G1308" i="1"/>
  <c r="G1307" i="1"/>
  <c r="H1307" i="1"/>
  <c r="E314" i="9"/>
  <c r="B314" i="9" s="1"/>
  <c r="G1304" i="1"/>
  <c r="G1305" i="1"/>
  <c r="G1306" i="1"/>
  <c r="C1278" i="1"/>
  <c r="G1278" i="1" s="1"/>
  <c r="H1257" i="1"/>
  <c r="H1290" i="1"/>
  <c r="H1278" i="1"/>
  <c r="H1280" i="1"/>
  <c r="H1258" i="1"/>
  <c r="H1201" i="1"/>
  <c r="E312" i="9"/>
  <c r="B312" i="9" s="1"/>
  <c r="E327" i="9"/>
  <c r="H1389" i="1"/>
  <c r="G1388" i="1"/>
  <c r="H1388" i="1"/>
  <c r="H1386" i="1"/>
  <c r="H1385" i="1"/>
  <c r="G1384" i="1"/>
  <c r="H1384" i="1"/>
  <c r="H1400" i="1"/>
  <c r="G1400" i="1"/>
  <c r="G1394" i="1"/>
  <c r="E335" i="9"/>
  <c r="B335" i="9" s="1"/>
  <c r="H1394" i="1"/>
  <c r="D1301" i="1"/>
  <c r="H1301" i="1" s="1"/>
  <c r="G1302" i="1"/>
  <c r="F297" i="5"/>
  <c r="G1267" i="1"/>
  <c r="G1265" i="1"/>
  <c r="G1264" i="1"/>
  <c r="G1266" i="1"/>
  <c r="E304" i="9"/>
  <c r="B304" i="9" s="1"/>
  <c r="E255" i="5"/>
  <c r="D1259" i="1" s="1"/>
  <c r="G1259" i="1" s="1"/>
  <c r="E37" i="9"/>
  <c r="B37" i="9" s="1"/>
  <c r="E324" i="9"/>
  <c r="B324" i="9" s="1"/>
  <c r="G1263" i="1"/>
  <c r="G1262" i="1"/>
  <c r="D1260" i="1"/>
  <c r="G1260" i="1" s="1"/>
  <c r="G1261" i="1"/>
  <c r="G1257" i="1"/>
  <c r="G1256" i="1"/>
  <c r="G1225" i="1"/>
  <c r="H1206" i="1"/>
  <c r="G1189" i="1"/>
  <c r="G1185" i="1"/>
  <c r="E178" i="5"/>
  <c r="H336" i="9" s="1"/>
  <c r="E336" i="9" s="1"/>
  <c r="B336" i="9" s="1"/>
  <c r="G1183" i="1"/>
  <c r="E318" i="9"/>
  <c r="B318" i="9" s="1"/>
  <c r="G1171" i="1"/>
  <c r="E317" i="9"/>
  <c r="B317" i="9" s="1"/>
  <c r="G1164" i="1"/>
  <c r="G1163" i="1"/>
  <c r="G1155" i="1"/>
  <c r="H1145" i="1"/>
  <c r="D1076" i="1"/>
  <c r="F71" i="5"/>
  <c r="F341" i="9"/>
  <c r="B341" i="9" s="1"/>
  <c r="E12" i="5"/>
  <c r="D1017" i="1" s="1"/>
  <c r="H1017" i="1" s="1"/>
  <c r="G1023" i="1"/>
  <c r="G1019" i="1"/>
  <c r="G1433" i="1"/>
  <c r="D1432" i="1"/>
  <c r="H1432" i="1" s="1"/>
  <c r="F36" i="6"/>
  <c r="G1439" i="1"/>
  <c r="G1531" i="1"/>
  <c r="G1522" i="1"/>
  <c r="G1517" i="1"/>
  <c r="G1516" i="1"/>
  <c r="G1514" i="1"/>
  <c r="G1511" i="1"/>
  <c r="G1445" i="1"/>
  <c r="G1444" i="1"/>
  <c r="G1424" i="1"/>
  <c r="G1504" i="1"/>
  <c r="G1478" i="1"/>
  <c r="G1472" i="1"/>
  <c r="G1450" i="1"/>
  <c r="I28" i="3"/>
  <c r="G1449" i="1"/>
  <c r="D1401" i="1"/>
  <c r="H1401" i="1" s="1"/>
  <c r="I27" i="3"/>
  <c r="F6" i="6"/>
  <c r="G1403" i="1"/>
  <c r="D1539" i="1"/>
  <c r="H1539" i="1" s="1"/>
  <c r="E5" i="7"/>
  <c r="D1540" i="1"/>
  <c r="H1540" i="1" s="1"/>
  <c r="G1540" i="1"/>
  <c r="D5" i="7"/>
  <c r="G422" i="1"/>
  <c r="H422" i="1"/>
  <c r="G414" i="1"/>
  <c r="E647" i="4"/>
  <c r="D641" i="1" s="1"/>
  <c r="G645" i="1"/>
  <c r="G839" i="1"/>
  <c r="E46" i="9"/>
  <c r="B46" i="9" s="1"/>
  <c r="G715" i="1"/>
  <c r="B235" i="9"/>
  <c r="G705" i="1"/>
  <c r="E42" i="9"/>
  <c r="B42" i="9" s="1"/>
  <c r="H705" i="1"/>
  <c r="E41" i="9"/>
  <c r="B41" i="9" s="1"/>
  <c r="G704" i="1"/>
  <c r="H704" i="1"/>
  <c r="G695" i="1"/>
  <c r="G669" i="1"/>
  <c r="G668" i="1"/>
  <c r="G665" i="1"/>
  <c r="H661" i="1"/>
  <c r="G660" i="1"/>
  <c r="H657" i="1"/>
  <c r="E28" i="9"/>
  <c r="B28" i="9" s="1"/>
  <c r="G657" i="1"/>
  <c r="H656" i="1"/>
  <c r="G655" i="1"/>
  <c r="G652" i="1"/>
  <c r="G647" i="1"/>
  <c r="G649" i="1"/>
  <c r="F656" i="4"/>
  <c r="G646" i="1"/>
  <c r="G636" i="1"/>
  <c r="G615" i="1"/>
  <c r="E535" i="4"/>
  <c r="D529" i="1" s="1"/>
  <c r="G584" i="1"/>
  <c r="E111" i="9"/>
  <c r="B111" i="9" s="1"/>
  <c r="G407" i="1"/>
  <c r="G408" i="1"/>
  <c r="G379" i="1"/>
  <c r="F379" i="4"/>
  <c r="D374" i="1"/>
  <c r="E360" i="4"/>
  <c r="D355" i="1" s="1"/>
  <c r="E309" i="4"/>
  <c r="D304" i="1" s="1"/>
  <c r="E308" i="4"/>
  <c r="G302" i="1"/>
  <c r="G301" i="1"/>
  <c r="G298" i="1"/>
  <c r="G641" i="1"/>
  <c r="D421" i="1"/>
  <c r="E648" i="4"/>
  <c r="D642" i="1" s="1"/>
  <c r="H642" i="1" s="1"/>
  <c r="E294" i="9"/>
  <c r="B294" i="9" s="1"/>
  <c r="F427" i="4"/>
  <c r="E83" i="9"/>
  <c r="B83" i="9" s="1"/>
  <c r="F246" i="4"/>
  <c r="H217" i="1"/>
  <c r="G217" i="1"/>
  <c r="F221" i="4"/>
  <c r="G221" i="1"/>
  <c r="G223" i="1"/>
  <c r="F225" i="4"/>
  <c r="G215" i="1"/>
  <c r="G212" i="1"/>
  <c r="G213" i="1"/>
  <c r="F216" i="4"/>
  <c r="G204" i="1"/>
  <c r="G207" i="1"/>
  <c r="E202" i="4"/>
  <c r="D198" i="1" s="1"/>
  <c r="D190" i="1"/>
  <c r="H190" i="1" s="1"/>
  <c r="E164" i="4"/>
  <c r="D160" i="1" s="1"/>
  <c r="G195" i="1"/>
  <c r="E56" i="9"/>
  <c r="B56" i="9" s="1"/>
  <c r="G193" i="1"/>
  <c r="G191" i="1"/>
  <c r="F241" i="9"/>
  <c r="B241" i="9" s="1"/>
  <c r="G184" i="1"/>
  <c r="G183" i="1"/>
  <c r="G182" i="1"/>
  <c r="G181" i="1"/>
  <c r="E52" i="9"/>
  <c r="B52" i="9" s="1"/>
  <c r="G180" i="1"/>
  <c r="E51" i="9"/>
  <c r="B51" i="9" s="1"/>
  <c r="G179" i="1"/>
  <c r="G178" i="1"/>
  <c r="G177" i="1"/>
  <c r="G176" i="1"/>
  <c r="G174" i="1"/>
  <c r="G175" i="1"/>
  <c r="G173" i="1"/>
  <c r="G172" i="1"/>
  <c r="G171" i="1"/>
  <c r="G170" i="1"/>
  <c r="H169" i="1"/>
  <c r="G168" i="1"/>
  <c r="F170" i="4"/>
  <c r="G166" i="1"/>
  <c r="G167" i="1"/>
  <c r="G165" i="1"/>
  <c r="G164" i="1"/>
  <c r="D161" i="1"/>
  <c r="H161" i="1" s="1"/>
  <c r="F165" i="4"/>
  <c r="E153" i="4"/>
  <c r="D149" i="1" s="1"/>
  <c r="G150" i="1"/>
  <c r="G151" i="1"/>
  <c r="G122" i="1"/>
  <c r="G124" i="1"/>
  <c r="D103" i="1"/>
  <c r="F107" i="4"/>
  <c r="E82" i="4"/>
  <c r="D78" i="1" s="1"/>
  <c r="G79" i="1"/>
  <c r="G81" i="1"/>
  <c r="G72" i="1"/>
  <c r="H70" i="1"/>
  <c r="E39" i="9"/>
  <c r="B39" i="9" s="1"/>
  <c r="G63" i="1"/>
  <c r="G60" i="1"/>
  <c r="H54" i="1"/>
  <c r="G27" i="1"/>
  <c r="G23" i="1"/>
  <c r="B230" i="9"/>
  <c r="E7" i="4"/>
  <c r="G20" i="1"/>
  <c r="G19" i="1"/>
  <c r="F23" i="4"/>
  <c r="E27" i="9"/>
  <c r="B27" i="9" s="1"/>
  <c r="F229" i="9"/>
  <c r="B229" i="9" s="1"/>
  <c r="G11" i="1"/>
  <c r="G4" i="1"/>
  <c r="G5" i="1"/>
  <c r="F8" i="4"/>
  <c r="B327" i="9"/>
  <c r="E329" i="9"/>
  <c r="B329" i="9" s="1"/>
  <c r="E31" i="9"/>
  <c r="B31" i="9" s="1"/>
  <c r="E36" i="9"/>
  <c r="B36" i="9" s="1"/>
  <c r="E311" i="9"/>
  <c r="H562" i="1"/>
  <c r="H566" i="1"/>
  <c r="H570" i="1"/>
  <c r="H574" i="1"/>
  <c r="H582" i="1"/>
  <c r="H586" i="1"/>
  <c r="H590" i="1"/>
  <c r="H594" i="1"/>
  <c r="H598" i="1"/>
  <c r="H602" i="1"/>
  <c r="H606" i="1"/>
  <c r="H610" i="1"/>
  <c r="H614" i="1"/>
  <c r="H618" i="1"/>
  <c r="H622" i="1"/>
  <c r="H626" i="1"/>
  <c r="H630" i="1"/>
  <c r="H641" i="1"/>
  <c r="H647" i="1"/>
  <c r="H651" i="1"/>
  <c r="H655" i="1"/>
  <c r="H659" i="1"/>
  <c r="H663" i="1"/>
  <c r="H667" i="1"/>
  <c r="H671" i="1"/>
  <c r="H675" i="1"/>
  <c r="H679" i="1"/>
  <c r="H683" i="1"/>
  <c r="H687" i="1"/>
  <c r="H691" i="1"/>
  <c r="H695" i="1"/>
  <c r="H699" i="1"/>
  <c r="H703" i="1"/>
  <c r="H707" i="1"/>
  <c r="H711" i="1"/>
  <c r="H715" i="1"/>
  <c r="H719" i="1"/>
  <c r="H561" i="1"/>
  <c r="H565" i="1"/>
  <c r="H569" i="1"/>
  <c r="H573" i="1"/>
  <c r="H577" i="1"/>
  <c r="H581" i="1"/>
  <c r="H585" i="1"/>
  <c r="H589" i="1"/>
  <c r="H593" i="1"/>
  <c r="H597" i="1"/>
  <c r="H601" i="1"/>
  <c r="H605" i="1"/>
  <c r="H609" i="1"/>
  <c r="H613" i="1"/>
  <c r="H617" i="1"/>
  <c r="H621" i="1"/>
  <c r="H625" i="1"/>
  <c r="H629" i="1"/>
  <c r="H636" i="1"/>
  <c r="H646" i="1"/>
  <c r="H650" i="1"/>
  <c r="H654" i="1"/>
  <c r="H658" i="1"/>
  <c r="H662" i="1"/>
  <c r="H666" i="1"/>
  <c r="H670" i="1"/>
  <c r="H674" i="1"/>
  <c r="H678" i="1"/>
  <c r="H682" i="1"/>
  <c r="H686" i="1"/>
  <c r="H690" i="1"/>
  <c r="H694" i="1"/>
  <c r="H698" i="1"/>
  <c r="H702" i="1"/>
  <c r="H706" i="1"/>
  <c r="H710" i="1"/>
  <c r="H714" i="1"/>
  <c r="H718" i="1"/>
  <c r="G1016" i="1"/>
  <c r="G1020" i="1"/>
  <c r="G1024" i="1"/>
  <c r="G1028" i="1"/>
  <c r="G1032" i="1"/>
  <c r="G1162" i="1"/>
  <c r="H1162" i="1"/>
  <c r="G1165" i="1"/>
  <c r="H1165" i="1"/>
  <c r="G1170" i="1"/>
  <c r="H1170" i="1"/>
  <c r="G1178" i="1"/>
  <c r="H1178" i="1"/>
  <c r="G1212" i="1"/>
  <c r="H1212" i="1"/>
  <c r="G1220" i="1"/>
  <c r="H1220"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G1188" i="1"/>
  <c r="H1188" i="1"/>
  <c r="G1196" i="1"/>
  <c r="H1196" i="1"/>
  <c r="G1204" i="1"/>
  <c r="H1204" i="1"/>
  <c r="G1224" i="1"/>
  <c r="H1224" i="1"/>
  <c r="G1232" i="1"/>
  <c r="H1232" i="1"/>
  <c r="G1240" i="1"/>
  <c r="H1240" i="1"/>
  <c r="G1010" i="1"/>
  <c r="G1014" i="1"/>
  <c r="H1016" i="1"/>
  <c r="G1018" i="1"/>
  <c r="H1020" i="1"/>
  <c r="G1022" i="1"/>
  <c r="H1024" i="1"/>
  <c r="G1026" i="1"/>
  <c r="H1028" i="1"/>
  <c r="G1030" i="1"/>
  <c r="H1032" i="1"/>
  <c r="G1161" i="1"/>
  <c r="H1161" i="1"/>
  <c r="G1166" i="1"/>
  <c r="H1166" i="1"/>
  <c r="G1174" i="1"/>
  <c r="H1174" i="1"/>
  <c r="G1208" i="1"/>
  <c r="H1208" i="1"/>
  <c r="G1216" i="1"/>
  <c r="H1216" i="1"/>
  <c r="G1013" i="1"/>
  <c r="H1015" i="1"/>
  <c r="H1019" i="1"/>
  <c r="G1021" i="1"/>
  <c r="H1023" i="1"/>
  <c r="G1025" i="1"/>
  <c r="H1027" i="1"/>
  <c r="G1029" i="1"/>
  <c r="H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G1184" i="1"/>
  <c r="H1184" i="1"/>
  <c r="G1192" i="1"/>
  <c r="H1192" i="1"/>
  <c r="G1200" i="1"/>
  <c r="H1200" i="1"/>
  <c r="G1228" i="1"/>
  <c r="H1228" i="1"/>
  <c r="G1236" i="1"/>
  <c r="H1236" i="1"/>
  <c r="H1244" i="1"/>
  <c r="H1248" i="1"/>
  <c r="H1252" i="1"/>
  <c r="H1256" i="1"/>
  <c r="H1264" i="1"/>
  <c r="H1268" i="1"/>
  <c r="H1169" i="1"/>
  <c r="H1173" i="1"/>
  <c r="H1177" i="1"/>
  <c r="H1183" i="1"/>
  <c r="H1187" i="1"/>
  <c r="H1191" i="1"/>
  <c r="H1195" i="1"/>
  <c r="H1199" i="1"/>
  <c r="H1203" i="1"/>
  <c r="H1211" i="1"/>
  <c r="H1215" i="1"/>
  <c r="H1219" i="1"/>
  <c r="H1227" i="1"/>
  <c r="H1231" i="1"/>
  <c r="H1235" i="1"/>
  <c r="H1239" i="1"/>
  <c r="H1243" i="1"/>
  <c r="H1247" i="1"/>
  <c r="H1251" i="1"/>
  <c r="H1263" i="1"/>
  <c r="H1267" i="1"/>
  <c r="H1551" i="1"/>
  <c r="G1551" i="1"/>
  <c r="I1551" i="1" s="1"/>
  <c r="J1551" i="1"/>
  <c r="H1556" i="1"/>
  <c r="G1556" i="1"/>
  <c r="H1561" i="1"/>
  <c r="G1561" i="1"/>
  <c r="J1561" i="1"/>
  <c r="H1566" i="1"/>
  <c r="G1566" i="1"/>
  <c r="I1566" i="1" s="1"/>
  <c r="J1566" i="1"/>
  <c r="H1576" i="1"/>
  <c r="G1576" i="1"/>
  <c r="I1576" i="1" s="1"/>
  <c r="J1576" i="1"/>
  <c r="H1596" i="1"/>
  <c r="G1596" i="1"/>
  <c r="H1600" i="1"/>
  <c r="G1600" i="1"/>
  <c r="H1604" i="1"/>
  <c r="G1604" i="1"/>
  <c r="H1608" i="1"/>
  <c r="G1608" i="1"/>
  <c r="H1612" i="1"/>
  <c r="G1612" i="1"/>
  <c r="H1636" i="1"/>
  <c r="G1636" i="1"/>
  <c r="J1542" i="1"/>
  <c r="J1546" i="1"/>
  <c r="H1549" i="1"/>
  <c r="G1549" i="1"/>
  <c r="I1549" i="1" s="1"/>
  <c r="J1549" i="1"/>
  <c r="H1559" i="1"/>
  <c r="G1559" i="1"/>
  <c r="J1559" i="1"/>
  <c r="H1564" i="1"/>
  <c r="G1564" i="1"/>
  <c r="J1564" i="1"/>
  <c r="H1574" i="1"/>
  <c r="G1574" i="1"/>
  <c r="I1574" i="1" s="1"/>
  <c r="J1574" i="1"/>
  <c r="H1584" i="1"/>
  <c r="G1584" i="1"/>
  <c r="H1588" i="1"/>
  <c r="G1588" i="1"/>
  <c r="H1592" i="1"/>
  <c r="G1592" i="1"/>
  <c r="H1632" i="1"/>
  <c r="G1632" i="1"/>
  <c r="H1471" i="1"/>
  <c r="H1475" i="1"/>
  <c r="H1479" i="1"/>
  <c r="H1483" i="1"/>
  <c r="H1487" i="1"/>
  <c r="H1491" i="1"/>
  <c r="H1495" i="1"/>
  <c r="H1499" i="1"/>
  <c r="H1503" i="1"/>
  <c r="H1507" i="1"/>
  <c r="H1511" i="1"/>
  <c r="H1515" i="1"/>
  <c r="H1519" i="1"/>
  <c r="H1523" i="1"/>
  <c r="H1527" i="1"/>
  <c r="H1531" i="1"/>
  <c r="I1543" i="1"/>
  <c r="I1544" i="1"/>
  <c r="H1555" i="1"/>
  <c r="G1555" i="1"/>
  <c r="H1557" i="1"/>
  <c r="G1557" i="1"/>
  <c r="I1557" i="1" s="1"/>
  <c r="J1557" i="1"/>
  <c r="H1570" i="1"/>
  <c r="G1570" i="1"/>
  <c r="I1570" i="1" s="1"/>
  <c r="J1570" i="1"/>
  <c r="H1581" i="1"/>
  <c r="G1581" i="1"/>
  <c r="J1581" i="1"/>
  <c r="H1620" i="1"/>
  <c r="G1620" i="1"/>
  <c r="G1401" i="1"/>
  <c r="H1470" i="1"/>
  <c r="H1474" i="1"/>
  <c r="H1478" i="1"/>
  <c r="H1482" i="1"/>
  <c r="H1486" i="1"/>
  <c r="H1490" i="1"/>
  <c r="H1494" i="1"/>
  <c r="H1498" i="1"/>
  <c r="H1502" i="1"/>
  <c r="H1506" i="1"/>
  <c r="H1514" i="1"/>
  <c r="H1518" i="1"/>
  <c r="H1522" i="1"/>
  <c r="H1526" i="1"/>
  <c r="H1530" i="1"/>
  <c r="H1542" i="1"/>
  <c r="I1542" i="1" s="1"/>
  <c r="J1544" i="1"/>
  <c r="H1546" i="1"/>
  <c r="I1546" i="1" s="1"/>
  <c r="H1553" i="1"/>
  <c r="G1553" i="1"/>
  <c r="I1553" i="1" s="1"/>
  <c r="J1553" i="1"/>
  <c r="H1563" i="1"/>
  <c r="G1563" i="1"/>
  <c r="H1568" i="1"/>
  <c r="G1568" i="1"/>
  <c r="I1568" i="1" s="1"/>
  <c r="J1568" i="1"/>
  <c r="H1579" i="1"/>
  <c r="G1579" i="1"/>
  <c r="I1579" i="1" s="1"/>
  <c r="J1579" i="1"/>
  <c r="H1616" i="1"/>
  <c r="G1616" i="1"/>
  <c r="H1624" i="1"/>
  <c r="G1624"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D7" i="4"/>
  <c r="D49" i="4"/>
  <c r="D125" i="4"/>
  <c r="D153" i="4"/>
  <c r="F262" i="4"/>
  <c r="D273" i="4"/>
  <c r="F310" i="4"/>
  <c r="D309" i="4"/>
  <c r="E418" i="4"/>
  <c r="D413" i="1" s="1"/>
  <c r="J1547" i="1"/>
  <c r="D82" i="4"/>
  <c r="D106" i="4"/>
  <c r="D164" i="4"/>
  <c r="D230" i="4"/>
  <c r="J1541" i="1"/>
  <c r="J1543" i="1"/>
  <c r="J1545" i="1"/>
  <c r="G1583" i="1"/>
  <c r="G1587" i="1"/>
  <c r="G1591" i="1"/>
  <c r="G1595" i="1"/>
  <c r="G1599" i="1"/>
  <c r="G1603" i="1"/>
  <c r="G1607" i="1"/>
  <c r="G1611" i="1"/>
  <c r="G1615" i="1"/>
  <c r="G1619" i="1"/>
  <c r="G1627" i="1"/>
  <c r="G1631" i="1"/>
  <c r="G1635" i="1"/>
  <c r="G1639" i="1"/>
  <c r="G1643" i="1"/>
  <c r="G1647" i="1"/>
  <c r="G1651" i="1"/>
  <c r="G1655" i="1"/>
  <c r="G1659" i="1"/>
  <c r="G1663" i="1"/>
  <c r="G1667" i="1"/>
  <c r="G1671" i="1"/>
  <c r="G1675" i="1"/>
  <c r="G1679" i="1"/>
  <c r="G1683" i="1"/>
  <c r="D321" i="4"/>
  <c r="F362" i="4"/>
  <c r="D361" i="4"/>
  <c r="F5" i="6"/>
  <c r="F388" i="4"/>
  <c r="D373" i="4"/>
  <c r="D251" i="5"/>
  <c r="F255" i="5"/>
  <c r="D466" i="4"/>
  <c r="D584" i="4"/>
  <c r="H316" i="9"/>
  <c r="H315" i="9"/>
  <c r="E141" i="6"/>
  <c r="E135" i="5"/>
  <c r="D1140" i="1" s="1"/>
  <c r="H1140" i="1" s="1"/>
  <c r="D203" i="5"/>
  <c r="D35" i="6"/>
  <c r="D129" i="6"/>
  <c r="B44" i="9"/>
  <c r="D522" i="4"/>
  <c r="D7" i="5"/>
  <c r="F45" i="5"/>
  <c r="E88" i="5"/>
  <c r="D1093" i="1" s="1"/>
  <c r="H1093" i="1" s="1"/>
  <c r="F89" i="5"/>
  <c r="D119" i="5"/>
  <c r="E177" i="5"/>
  <c r="F260" i="5"/>
  <c r="D296" i="5"/>
  <c r="F10" i="6"/>
  <c r="F94" i="6"/>
  <c r="D114" i="6"/>
  <c r="D431" i="4"/>
  <c r="D479" i="4"/>
  <c r="D491" i="4"/>
  <c r="D597" i="4"/>
  <c r="E156" i="9"/>
  <c r="B156" i="9" s="1"/>
  <c r="D70" i="5"/>
  <c r="E147" i="5"/>
  <c r="D1152" i="1" s="1"/>
  <c r="G315" i="9"/>
  <c r="G316" i="9"/>
  <c r="F197" i="5"/>
  <c r="D219" i="5"/>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310" i="9"/>
  <c r="M228" i="9"/>
  <c r="G179" i="9"/>
  <c r="G178" i="9"/>
  <c r="E178" i="9" s="1"/>
  <c r="B178" i="9" s="1"/>
  <c r="G177" i="9"/>
  <c r="E177" i="9" s="1"/>
  <c r="B177" i="9" s="1"/>
  <c r="G176" i="9"/>
  <c r="E176" i="9" s="1"/>
  <c r="B176" i="9" s="1"/>
  <c r="G175" i="9"/>
  <c r="E175" i="9" s="1"/>
  <c r="B175" i="9" s="1"/>
  <c r="G174" i="9"/>
  <c r="E174" i="9" s="1"/>
  <c r="B174" i="9" s="1"/>
  <c r="L207" i="9"/>
  <c r="F207"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E139" i="9"/>
  <c r="B139" i="9" s="1"/>
  <c r="B137" i="9"/>
  <c r="B145" i="9"/>
  <c r="E127" i="9"/>
  <c r="B127" i="9" s="1"/>
  <c r="E131" i="9"/>
  <c r="B131" i="9" s="1"/>
  <c r="E135" i="9"/>
  <c r="B135" i="9" s="1"/>
  <c r="E143" i="9"/>
  <c r="B143" i="9" s="1"/>
  <c r="F232" i="9"/>
  <c r="B232" i="9" s="1"/>
  <c r="F240" i="9"/>
  <c r="B240" i="9" s="1"/>
  <c r="F248" i="9"/>
  <c r="B248" i="9" s="1"/>
  <c r="F256" i="9"/>
  <c r="B256" i="9" s="1"/>
  <c r="F272" i="9"/>
  <c r="B272" i="9" s="1"/>
  <c r="F284" i="9"/>
  <c r="B284" i="9" s="1"/>
  <c r="F292" i="9"/>
  <c r="B292" i="9" s="1"/>
  <c r="B323" i="9"/>
  <c r="E321" i="9"/>
  <c r="B321" i="9" s="1"/>
  <c r="F236" i="9"/>
  <c r="B236" i="9" s="1"/>
  <c r="F244" i="9"/>
  <c r="B244" i="9" s="1"/>
  <c r="B305" i="9"/>
  <c r="B311" i="9"/>
  <c r="B239" i="9"/>
  <c r="B246" i="9"/>
  <c r="B247" i="9"/>
  <c r="B255" i="9"/>
  <c r="F260" i="9"/>
  <c r="B260" i="9" s="1"/>
  <c r="F276" i="9"/>
  <c r="B276" i="9" s="1"/>
  <c r="B283" i="9"/>
  <c r="B290" i="9"/>
  <c r="B291" i="9"/>
  <c r="E303" i="9"/>
  <c r="B303" i="9" s="1"/>
  <c r="E325" i="9"/>
  <c r="B325" i="9" s="1"/>
  <c r="G1681" i="1" l="1"/>
  <c r="H1681" i="1"/>
  <c r="G1628" i="1"/>
  <c r="D45" i="8"/>
  <c r="G343" i="9" s="1"/>
  <c r="E343" i="9" s="1"/>
  <c r="G1623" i="1"/>
  <c r="D44" i="8"/>
  <c r="H19" i="9" s="1"/>
  <c r="E19" i="9" s="1"/>
  <c r="B19" i="9" s="1"/>
  <c r="G1602" i="1"/>
  <c r="G1301" i="1"/>
  <c r="H1259" i="1"/>
  <c r="E251" i="5"/>
  <c r="I25" i="3" s="1"/>
  <c r="H1260" i="1"/>
  <c r="D1182" i="1"/>
  <c r="H1182" i="1" s="1"/>
  <c r="F178" i="5"/>
  <c r="E315" i="9"/>
  <c r="B315" i="9" s="1"/>
  <c r="G1017" i="1"/>
  <c r="E7" i="5"/>
  <c r="I22" i="3" s="1"/>
  <c r="F12" i="5"/>
  <c r="G1432" i="1"/>
  <c r="G1539" i="1"/>
  <c r="I33" i="3"/>
  <c r="D1538" i="1"/>
  <c r="G346" i="9"/>
  <c r="E346" i="9" s="1"/>
  <c r="H33" i="3"/>
  <c r="C1538" i="1"/>
  <c r="E639" i="4"/>
  <c r="D633" i="1" s="1"/>
  <c r="E640" i="4"/>
  <c r="D634" i="1" s="1"/>
  <c r="G374" i="1"/>
  <c r="H374" i="1"/>
  <c r="E417" i="4"/>
  <c r="D412" i="1" s="1"/>
  <c r="D303" i="1"/>
  <c r="F648" i="4"/>
  <c r="G421" i="1"/>
  <c r="H421" i="1"/>
  <c r="G642" i="1"/>
  <c r="F202" i="4"/>
  <c r="H198" i="1"/>
  <c r="G198" i="1"/>
  <c r="E152" i="4"/>
  <c r="D148" i="1" s="1"/>
  <c r="G190" i="1"/>
  <c r="G161" i="1"/>
  <c r="G103" i="1"/>
  <c r="H103" i="1"/>
  <c r="E6" i="4"/>
  <c r="D3" i="1"/>
  <c r="E69" i="5"/>
  <c r="F125" i="4"/>
  <c r="C121" i="1"/>
  <c r="F584" i="4"/>
  <c r="D535" i="4"/>
  <c r="C578" i="1"/>
  <c r="F373" i="4"/>
  <c r="C368" i="1"/>
  <c r="G1093" i="1"/>
  <c r="G1140" i="1"/>
  <c r="F479" i="4"/>
  <c r="C473" i="1"/>
  <c r="I39" i="3"/>
  <c r="F135" i="5"/>
  <c r="D360" i="4"/>
  <c r="F361" i="4"/>
  <c r="C356" i="1"/>
  <c r="F35" i="6"/>
  <c r="H28" i="3"/>
  <c r="C1431" i="1"/>
  <c r="F230" i="4"/>
  <c r="C226" i="1"/>
  <c r="F49" i="4"/>
  <c r="C45" i="1"/>
  <c r="F228" i="9"/>
  <c r="B228" i="9" s="1"/>
  <c r="F597" i="4"/>
  <c r="C591" i="1"/>
  <c r="F296" i="5"/>
  <c r="C1300" i="1"/>
  <c r="F119" i="5"/>
  <c r="C1124" i="1"/>
  <c r="H22" i="3"/>
  <c r="C1012" i="1"/>
  <c r="G338" i="9"/>
  <c r="E338" i="9" s="1"/>
  <c r="B338" i="9" s="1"/>
  <c r="F203" i="5"/>
  <c r="C1207" i="1"/>
  <c r="D1537" i="1"/>
  <c r="I31" i="3"/>
  <c r="F466" i="4"/>
  <c r="C460" i="1"/>
  <c r="H25" i="3"/>
  <c r="C1255" i="1"/>
  <c r="F321" i="4"/>
  <c r="C316" i="1"/>
  <c r="F164" i="4"/>
  <c r="C160" i="1"/>
  <c r="F7" i="4"/>
  <c r="D6" i="4"/>
  <c r="C3" i="1"/>
  <c r="I1559" i="1"/>
  <c r="F70" i="5"/>
  <c r="D69" i="5"/>
  <c r="C1075" i="1"/>
  <c r="F129" i="6"/>
  <c r="C1525" i="1"/>
  <c r="D141" i="6"/>
  <c r="F82" i="4"/>
  <c r="C78" i="1"/>
  <c r="E310" i="9"/>
  <c r="B310" i="9" s="1"/>
  <c r="E316" i="9"/>
  <c r="B316" i="9" s="1"/>
  <c r="F431" i="4"/>
  <c r="D430" i="4"/>
  <c r="C425" i="1"/>
  <c r="I24" i="3"/>
  <c r="D1181" i="1"/>
  <c r="F273" i="4"/>
  <c r="C269" i="1"/>
  <c r="E180" i="9"/>
  <c r="B180" i="9" s="1"/>
  <c r="B207" i="9"/>
  <c r="E179" i="9"/>
  <c r="B179" i="9" s="1"/>
  <c r="E309" i="9"/>
  <c r="B309" i="9" s="1"/>
  <c r="G339" i="9"/>
  <c r="E339" i="9" s="1"/>
  <c r="B339" i="9" s="1"/>
  <c r="F219" i="5"/>
  <c r="C1223" i="1"/>
  <c r="H1152" i="1"/>
  <c r="G1152" i="1"/>
  <c r="F491" i="4"/>
  <c r="C485" i="1"/>
  <c r="F114" i="6"/>
  <c r="H30" i="3"/>
  <c r="C1510" i="1"/>
  <c r="F522" i="4"/>
  <c r="C516" i="1"/>
  <c r="D177" i="5"/>
  <c r="F147" i="5"/>
  <c r="F106" i="4"/>
  <c r="C102" i="1"/>
  <c r="D308" i="4"/>
  <c r="F309" i="4"/>
  <c r="C304" i="1"/>
  <c r="H24" i="9"/>
  <c r="G24" i="9"/>
  <c r="F153" i="4"/>
  <c r="D152" i="4"/>
  <c r="C149" i="1"/>
  <c r="I1581" i="1"/>
  <c r="I1564" i="1"/>
  <c r="I1561" i="1"/>
  <c r="G344" i="9" l="1"/>
  <c r="E344" i="9" s="1"/>
  <c r="B344" i="9" s="1"/>
  <c r="I40" i="3"/>
  <c r="C1622" i="1"/>
  <c r="C1621" i="1"/>
  <c r="H1621" i="1" s="1"/>
  <c r="K1481" i="9"/>
  <c r="E176" i="5"/>
  <c r="D1180" i="1" s="1"/>
  <c r="F251" i="5"/>
  <c r="D1255" i="1"/>
  <c r="H1255" i="1" s="1"/>
  <c r="G1182" i="1"/>
  <c r="F7" i="5"/>
  <c r="D1012" i="1"/>
  <c r="G1012" i="1" s="1"/>
  <c r="G1538" i="1"/>
  <c r="H1538" i="1"/>
  <c r="B346" i="9"/>
  <c r="E345" i="9"/>
  <c r="I10" i="3" s="1"/>
  <c r="I18" i="3"/>
  <c r="E299" i="4"/>
  <c r="E423" i="4" s="1"/>
  <c r="E644" i="4" s="1"/>
  <c r="D2" i="1"/>
  <c r="E422" i="4"/>
  <c r="I17" i="3"/>
  <c r="D299" i="4"/>
  <c r="F152" i="4"/>
  <c r="H18" i="3"/>
  <c r="C148" i="1"/>
  <c r="H304" i="1"/>
  <c r="G304" i="1"/>
  <c r="G485" i="1"/>
  <c r="H485" i="1"/>
  <c r="G1223" i="1"/>
  <c r="H1223" i="1"/>
  <c r="F69" i="5"/>
  <c r="H23" i="3"/>
  <c r="C1074" i="1"/>
  <c r="D422" i="4"/>
  <c r="F6" i="4"/>
  <c r="H17" i="3"/>
  <c r="D300" i="4"/>
  <c r="C2" i="1"/>
  <c r="H316" i="1"/>
  <c r="G316" i="1"/>
  <c r="H1124" i="1"/>
  <c r="G1124" i="1"/>
  <c r="G591" i="1"/>
  <c r="H591" i="1"/>
  <c r="G1431" i="1"/>
  <c r="H1431" i="1"/>
  <c r="G1621" i="1"/>
  <c r="G578" i="1"/>
  <c r="H578" i="1"/>
  <c r="G121" i="1"/>
  <c r="H121" i="1"/>
  <c r="G1510" i="1"/>
  <c r="H1510" i="1"/>
  <c r="B343" i="9"/>
  <c r="H425" i="1"/>
  <c r="G425" i="1"/>
  <c r="G1525" i="1"/>
  <c r="H1525" i="1"/>
  <c r="G460" i="1"/>
  <c r="H460" i="1"/>
  <c r="G1207" i="1"/>
  <c r="H1207" i="1"/>
  <c r="H226" i="1"/>
  <c r="G226" i="1"/>
  <c r="D418" i="4"/>
  <c r="F360" i="4"/>
  <c r="C355" i="1"/>
  <c r="F535" i="4"/>
  <c r="D640" i="4"/>
  <c r="C529" i="1"/>
  <c r="E24" i="9"/>
  <c r="D417" i="4"/>
  <c r="F308" i="4"/>
  <c r="C303" i="1"/>
  <c r="F177" i="5"/>
  <c r="D176" i="5"/>
  <c r="H24" i="3"/>
  <c r="C1181" i="1"/>
  <c r="D639" i="4"/>
  <c r="F430" i="4"/>
  <c r="C424" i="1"/>
  <c r="G78" i="1"/>
  <c r="H78" i="1"/>
  <c r="H160" i="1"/>
  <c r="G160" i="1"/>
  <c r="G1300" i="1"/>
  <c r="H1300" i="1"/>
  <c r="H368" i="1"/>
  <c r="G368" i="1"/>
  <c r="I23" i="3"/>
  <c r="D1074" i="1"/>
  <c r="E6" i="5"/>
  <c r="F141" i="6"/>
  <c r="H31" i="3"/>
  <c r="C1537" i="1"/>
  <c r="H9" i="3" s="1"/>
  <c r="G149" i="1"/>
  <c r="H149" i="1"/>
  <c r="G102" i="1"/>
  <c r="H102" i="1"/>
  <c r="H516" i="1"/>
  <c r="G516" i="1"/>
  <c r="G269" i="1"/>
  <c r="H269" i="1"/>
  <c r="H1075" i="1"/>
  <c r="G1075" i="1"/>
  <c r="H3" i="1"/>
  <c r="G3" i="1"/>
  <c r="D6" i="5"/>
  <c r="G45" i="1"/>
  <c r="H45" i="1"/>
  <c r="G348" i="9"/>
  <c r="E348" i="9" s="1"/>
  <c r="G356" i="1"/>
  <c r="H356" i="1"/>
  <c r="H473" i="1"/>
  <c r="G473" i="1"/>
  <c r="E342" i="9" l="1"/>
  <c r="G1622" i="1"/>
  <c r="H1622" i="1"/>
  <c r="H11" i="3"/>
  <c r="G1255" i="1"/>
  <c r="H1012" i="1"/>
  <c r="E425" i="4"/>
  <c r="D420" i="1" s="1"/>
  <c r="H20" i="9"/>
  <c r="E300" i="4"/>
  <c r="D296" i="1" s="1"/>
  <c r="E301" i="4"/>
  <c r="D297" i="1" s="1"/>
  <c r="D418" i="1"/>
  <c r="D295" i="1"/>
  <c r="D417" i="1"/>
  <c r="E643" i="4"/>
  <c r="D637" i="1" s="1"/>
  <c r="E424" i="4"/>
  <c r="D419" i="1" s="1"/>
  <c r="K3" i="9"/>
  <c r="H355" i="1"/>
  <c r="G355" i="1"/>
  <c r="H148" i="1"/>
  <c r="G148" i="1"/>
  <c r="G306" i="9"/>
  <c r="E306" i="9" s="1"/>
  <c r="B306" i="9" s="1"/>
  <c r="G299" i="9"/>
  <c r="F6" i="5"/>
  <c r="C1011" i="1"/>
  <c r="H299" i="9"/>
  <c r="D1011" i="1"/>
  <c r="G1181" i="1"/>
  <c r="H1181" i="1"/>
  <c r="H303" i="1"/>
  <c r="G303" i="1"/>
  <c r="G529" i="1"/>
  <c r="H529" i="1"/>
  <c r="G2" i="1"/>
  <c r="H2" i="1"/>
  <c r="D643" i="4"/>
  <c r="F422" i="4"/>
  <c r="C417" i="1"/>
  <c r="B24" i="9"/>
  <c r="E347" i="9"/>
  <c r="I9" i="3" s="1"/>
  <c r="B348" i="9"/>
  <c r="F418" i="4"/>
  <c r="C413" i="1"/>
  <c r="C296" i="1"/>
  <c r="D638" i="1"/>
  <c r="F639" i="4"/>
  <c r="C633" i="1"/>
  <c r="G1537" i="1"/>
  <c r="H1537" i="1"/>
  <c r="H424" i="1"/>
  <c r="G424" i="1"/>
  <c r="F640" i="4"/>
  <c r="C634" i="1"/>
  <c r="F176" i="5"/>
  <c r="C1180" i="1"/>
  <c r="F417" i="4"/>
  <c r="C412" i="1"/>
  <c r="H1074" i="1"/>
  <c r="G1074" i="1"/>
  <c r="D301" i="4"/>
  <c r="F299" i="4"/>
  <c r="D423" i="4"/>
  <c r="C295" i="1"/>
  <c r="I11" i="3" l="1"/>
  <c r="N3" i="9"/>
  <c r="E299" i="9"/>
  <c r="B299" i="9" s="1"/>
  <c r="E645" i="4"/>
  <c r="D639" i="1" s="1"/>
  <c r="F300" i="4"/>
  <c r="E646" i="4"/>
  <c r="D644" i="4"/>
  <c r="D425" i="4"/>
  <c r="F423" i="4"/>
  <c r="C418" i="1"/>
  <c r="G20" i="9"/>
  <c r="E20" i="9" s="1"/>
  <c r="B20" i="9" s="1"/>
  <c r="G413" i="1"/>
  <c r="H413" i="1"/>
  <c r="D424" i="4"/>
  <c r="G1180" i="1"/>
  <c r="H1180" i="1"/>
  <c r="D645" i="4"/>
  <c r="F643" i="4"/>
  <c r="C637" i="1"/>
  <c r="H8" i="3"/>
  <c r="G1011" i="1"/>
  <c r="H1011" i="1"/>
  <c r="G634" i="1"/>
  <c r="H634" i="1"/>
  <c r="F301" i="4"/>
  <c r="C297" i="1"/>
  <c r="G633" i="1"/>
  <c r="H633" i="1"/>
  <c r="G295" i="1"/>
  <c r="H295" i="1"/>
  <c r="H412" i="1"/>
  <c r="G412" i="1"/>
  <c r="H296" i="1"/>
  <c r="G296" i="1"/>
  <c r="G417" i="1"/>
  <c r="H417" i="1"/>
  <c r="E649" i="4" l="1"/>
  <c r="I19" i="3" s="1"/>
  <c r="E650" i="4"/>
  <c r="D644" i="1" s="1"/>
  <c r="D640" i="1"/>
  <c r="M3" i="9"/>
  <c r="G637" i="1"/>
  <c r="H637" i="1"/>
  <c r="F424" i="4"/>
  <c r="C419" i="1"/>
  <c r="F425" i="4"/>
  <c r="C420" i="1"/>
  <c r="F645" i="4"/>
  <c r="C639" i="1"/>
  <c r="H418" i="1"/>
  <c r="G418" i="1"/>
  <c r="H297" i="1"/>
  <c r="G297" i="1"/>
  <c r="D646" i="4"/>
  <c r="D649" i="4" s="1"/>
  <c r="F644" i="4"/>
  <c r="C638" i="1"/>
  <c r="D643" i="1" l="1"/>
  <c r="I20" i="3"/>
  <c r="G419" i="1"/>
  <c r="H419" i="1"/>
  <c r="F649" i="4"/>
  <c r="H19" i="3"/>
  <c r="C643" i="1"/>
  <c r="H420" i="1"/>
  <c r="G420" i="1"/>
  <c r="G638" i="1"/>
  <c r="H638" i="1"/>
  <c r="F646" i="4"/>
  <c r="D650" i="4"/>
  <c r="C640" i="1"/>
  <c r="G297" i="9"/>
  <c r="E297" i="9" s="1"/>
  <c r="B297" i="9" s="1"/>
  <c r="G639" i="1"/>
  <c r="H639" i="1"/>
  <c r="H334" i="9"/>
  <c r="G334" i="9"/>
  <c r="E334" i="9" l="1"/>
  <c r="E298" i="9" s="1"/>
  <c r="I8" i="3" s="1"/>
  <c r="G640" i="1"/>
  <c r="H640" i="1"/>
  <c r="H7" i="3"/>
  <c r="F650" i="4"/>
  <c r="H20" i="3"/>
  <c r="C644" i="1"/>
  <c r="G643" i="1"/>
  <c r="H643" i="1"/>
  <c r="B334" i="9" l="1"/>
  <c r="J3" i="9"/>
  <c r="G644" i="1"/>
  <c r="H644" i="1"/>
  <c r="G295" i="9" l="1"/>
  <c r="H295" i="9"/>
  <c r="L293" i="9"/>
  <c r="F293" i="9" s="1"/>
  <c r="G18" i="9"/>
  <c r="H18" i="9"/>
  <c r="H22" i="9"/>
  <c r="I17" i="9"/>
  <c r="G21" i="9"/>
  <c r="L15" i="9"/>
  <c r="I13" i="9"/>
  <c r="K7" i="9"/>
  <c r="G15" i="9"/>
  <c r="K8" i="9"/>
  <c r="J13" i="9"/>
  <c r="I7" i="9"/>
  <c r="K13" i="9"/>
  <c r="J7" i="9"/>
  <c r="I12" i="9"/>
  <c r="K5" i="9"/>
  <c r="H15" i="9"/>
  <c r="K11" i="9"/>
  <c r="I6" i="9"/>
  <c r="J6" i="9"/>
  <c r="K6" i="9"/>
  <c r="H21" i="9"/>
  <c r="G16" i="9"/>
  <c r="G17" i="9"/>
  <c r="H16" i="9"/>
  <c r="I5" i="9"/>
  <c r="J17" i="9"/>
  <c r="I9" i="9"/>
  <c r="J9" i="9"/>
  <c r="K9" i="9"/>
  <c r="I8" i="9"/>
  <c r="H17" i="9"/>
  <c r="J8" i="9"/>
  <c r="J12" i="9"/>
  <c r="K10" i="9"/>
  <c r="G22" i="9"/>
  <c r="M16" i="9"/>
  <c r="M15" i="9"/>
  <c r="L16" i="9"/>
  <c r="J5" i="9"/>
  <c r="J10" i="9"/>
  <c r="K12" i="9"/>
  <c r="I11" i="9"/>
  <c r="J11" i="9"/>
  <c r="E10" i="9" l="1"/>
  <c r="B10" i="9" s="1"/>
  <c r="E22" i="9"/>
  <c r="B22" i="9" s="1"/>
  <c r="E18" i="9"/>
  <c r="B18" i="9" s="1"/>
  <c r="E21" i="9"/>
  <c r="B21" i="9" s="1"/>
  <c r="E7" i="9"/>
  <c r="B7" i="9" s="1"/>
  <c r="E15" i="9"/>
  <c r="E9" i="9"/>
  <c r="B9" i="9" s="1"/>
  <c r="E11" i="9"/>
  <c r="B11" i="9" s="1"/>
  <c r="E16" i="9"/>
  <c r="E6" i="9"/>
  <c r="B6" i="9" s="1"/>
  <c r="E12" i="9"/>
  <c r="B12" i="9" s="1"/>
  <c r="E13" i="9"/>
  <c r="B13" i="9" s="1"/>
  <c r="E17" i="9"/>
  <c r="B17" i="9" s="1"/>
  <c r="B293" i="9"/>
  <c r="F23" i="9"/>
  <c r="F16" i="9"/>
  <c r="E8" i="9"/>
  <c r="B8" i="9" s="1"/>
  <c r="E5" i="9"/>
  <c r="F15" i="9"/>
  <c r="E295" i="9"/>
  <c r="F14" i="9" l="1"/>
  <c r="F3" i="9" s="1"/>
  <c r="B16" i="9"/>
  <c r="B295" i="9"/>
  <c r="E23" i="9"/>
  <c r="I7" i="3" s="1"/>
  <c r="B5" i="9"/>
  <c r="E4" i="9"/>
  <c r="E14" i="9"/>
  <c r="I13" i="3" s="1"/>
  <c r="B15" i="9"/>
  <c r="E3" i="9" l="1"/>
</calcChain>
</file>

<file path=xl/sharedStrings.xml><?xml version="1.0" encoding="utf-8"?>
<sst xmlns="http://schemas.openxmlformats.org/spreadsheetml/2006/main" count="4733" uniqueCount="3657">
  <si>
    <t>Obveznik:</t>
  </si>
  <si>
    <t>33860 - OPĆINA KIJEVO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</si>
  <si>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</si>
  <si>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</si>
  <si>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</si>
  <si>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</si>
  <si>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</si>
  <si>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</si>
  <si>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</si>
  <si>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</si>
  <si>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</si>
  <si>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</si>
  <si>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</si>
  <si>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</si>
  <si>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</si>
  <si>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</si>
  <si>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</si>
  <si>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</si>
  <si>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</si>
  <si>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</si>
  <si>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</si>
  <si>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</si>
  <si>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</si>
  <si>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</si>
  <si>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</si>
  <si>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</si>
  <si>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</si>
  <si>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</si>
  <si>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</si>
  <si>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</si>
  <si>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</si>
  <si>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</si>
  <si>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</si>
  <si>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</si>
  <si>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</si>
  <si>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</si>
  <si>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</si>
  <si>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</si>
  <si>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</si>
  <si>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</si>
  <si>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</si>
  <si>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</si>
  <si>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</si>
  <si>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</si>
  <si>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</si>
  <si>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</si>
  <si>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</si>
  <si>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</si>
  <si>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</si>
  <si>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</si>
  <si>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</si>
  <si>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</si>
  <si>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</si>
  <si>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</si>
  <si>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</si>
  <si>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</si>
  <si>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</si>
  <si>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</si>
  <si>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</si>
  <si>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</si>
  <si>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</si>
  <si>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</si>
  <si>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</si>
  <si>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</si>
  <si>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</si>
  <si>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</si>
  <si>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</si>
  <si>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</si>
  <si>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</si>
  <si>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</si>
  <si>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</si>
  <si>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</si>
  <si>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</si>
  <si>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</si>
  <si>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</si>
  <si>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</si>
  <si>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</si>
  <si>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</si>
  <si>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</si>
  <si>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</si>
  <si>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</si>
  <si>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</si>
  <si>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</si>
  <si>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</si>
  <si>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</si>
  <si>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</si>
  <si>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</si>
  <si>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</si>
  <si>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</si>
  <si>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</si>
  <si>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</si>
  <si>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</si>
  <si>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</si>
  <si>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</si>
  <si>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</si>
  <si>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</si>
  <si>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</si>
  <si>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</si>
  <si>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</si>
  <si>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</si>
  <si>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</si>
  <si>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</si>
  <si>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</si>
  <si>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</si>
  <si>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</si>
  <si>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</si>
  <si>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</si>
  <si>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</si>
  <si>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</si>
  <si>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</si>
  <si>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</si>
  <si>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</si>
  <si>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</si>
  <si>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</si>
  <si>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</si>
  <si>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</si>
  <si>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</si>
  <si>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</si>
  <si>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</si>
  <si>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</si>
  <si>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</si>
  <si>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</si>
  <si>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</si>
  <si>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</si>
  <si>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</si>
  <si>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</si>
  <si>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</si>
  <si>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</si>
  <si>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</si>
  <si>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</si>
  <si>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</si>
  <si>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</si>
  <si>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</si>
  <si>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</si>
  <si>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</si>
  <si>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</si>
  <si>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</si>
  <si>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</si>
  <si>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</si>
  <si>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</si>
  <si>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</si>
  <si>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</si>
  <si>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</si>
  <si>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</si>
  <si>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</si>
  <si>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</si>
  <si>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</si>
  <si>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</si>
  <si>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</si>
  <si>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</si>
  <si>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</si>
  <si>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</si>
  <si>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</si>
  <si>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</si>
  <si>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</si>
  <si>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</si>
  <si>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</si>
  <si>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</si>
  <si>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</si>
  <si>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</si>
  <si>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</si>
  <si>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</si>
  <si>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</si>
  <si>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</si>
  <si>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</si>
  <si>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</si>
  <si>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</si>
  <si>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</si>
  <si>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</si>
  <si>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</si>
  <si>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</si>
  <si>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</si>
  <si>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</si>
  <si>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</si>
  <si>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</si>
  <si>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</si>
  <si>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</si>
  <si>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</si>
  <si>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</si>
  <si>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</si>
  <si>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</si>
  <si>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</si>
  <si>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</si>
  <si>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</si>
  <si>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</si>
  <si>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</si>
  <si>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</si>
  <si>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</si>
  <si>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</si>
  <si>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</si>
  <si>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</si>
  <si>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</si>
  <si>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</si>
  <si>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</si>
  <si>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</si>
  <si>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</si>
  <si>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</si>
  <si>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</si>
  <si>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</si>
  <si>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</si>
  <si>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</si>
  <si>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</si>
  <si>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</si>
  <si>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</si>
  <si>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</si>
  <si>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</si>
  <si>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</si>
  <si>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</si>
  <si>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</si>
  <si>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</si>
  <si>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</si>
  <si>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</si>
  <si>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</si>
  <si>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</si>
  <si>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</si>
  <si>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</si>
  <si>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</si>
  <si>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</si>
  <si>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</si>
  <si>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</si>
  <si>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</si>
  <si>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</si>
  <si>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</si>
  <si>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</si>
  <si>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</si>
  <si>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</si>
  <si>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</si>
  <si>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</si>
  <si>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</si>
  <si>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</si>
  <si>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</si>
  <si>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</si>
  <si>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</si>
  <si>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</si>
  <si>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</si>
  <si>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</si>
  <si>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</si>
  <si>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</si>
  <si>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</si>
  <si>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</si>
  <si>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</si>
  <si>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</si>
  <si>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</si>
  <si>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</si>
  <si>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</si>
  <si>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</si>
  <si>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</si>
  <si>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</si>
  <si>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</si>
  <si>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</si>
  <si>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</si>
  <si>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</si>
  <si>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</si>
  <si>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</si>
  <si>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</si>
  <si>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</si>
  <si>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</si>
  <si>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</si>
  <si>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</si>
  <si>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</si>
  <si>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</si>
  <si>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</si>
  <si>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</si>
  <si>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</si>
  <si>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</si>
  <si>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</si>
  <si>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</si>
  <si>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</si>
  <si>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</si>
  <si>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</si>
  <si>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</si>
  <si>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</si>
  <si>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</si>
  <si>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</si>
  <si>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</si>
  <si>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</si>
  <si>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</si>
  <si>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</si>
  <si>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</si>
  <si>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</si>
  <si>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</si>
  <si>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</si>
  <si>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</si>
  <si>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</si>
  <si>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</si>
  <si>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</si>
  <si>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</si>
  <si>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</si>
  <si>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</si>
  <si>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</si>
  <si>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</si>
  <si>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</si>
  <si>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</si>
  <si>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</si>
  <si>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</si>
  <si>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</si>
  <si>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</si>
  <si>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</si>
  <si>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</si>
  <si>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</si>
  <si>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</si>
  <si>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</si>
  <si>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</si>
  <si>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</si>
  <si>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</si>
  <si>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</si>
  <si>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</si>
  <si>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</si>
  <si>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</si>
  <si>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</si>
  <si>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</si>
  <si>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</si>
  <si>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</si>
  <si>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</si>
  <si>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</si>
  <si>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</si>
  <si>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</si>
  <si>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</si>
  <si>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</si>
  <si>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</si>
  <si>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</si>
  <si>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</si>
  <si>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</si>
  <si>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</si>
  <si>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</si>
  <si>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</si>
  <si>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</si>
  <si>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</si>
  <si>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</si>
  <si>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</si>
  <si>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</si>
  <si>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</si>
  <si>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</si>
  <si>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</si>
  <si>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</si>
  <si>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</si>
  <si>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</si>
  <si>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</si>
  <si>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</si>
  <si>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</si>
  <si>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</si>
  <si>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</si>
  <si>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</si>
  <si>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</si>
  <si>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</si>
  <si>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</si>
  <si>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</si>
  <si>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</si>
  <si>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</si>
  <si>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</si>
  <si>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</si>
  <si>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</si>
  <si>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</si>
  <si>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</si>
  <si>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</si>
  <si>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</si>
  <si>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</si>
  <si>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</si>
  <si>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</si>
  <si>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</si>
  <si>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</si>
  <si>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</si>
  <si>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</si>
  <si>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</si>
  <si>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</si>
  <si>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</si>
  <si>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</si>
  <si>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</si>
  <si>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</si>
  <si>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</si>
  <si>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</si>
  <si>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</si>
  <si>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</si>
  <si>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</si>
  <si>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</si>
  <si>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</si>
  <si>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</si>
  <si>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</si>
  <si>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</si>
  <si>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</si>
  <si>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</si>
  <si>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</si>
  <si>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</si>
  <si>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</si>
  <si>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</si>
  <si>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</si>
  <si>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</si>
  <si>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</si>
  <si>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</si>
  <si>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</si>
  <si>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</si>
  <si>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</si>
  <si>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</si>
  <si>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</si>
  <si>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</si>
  <si>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</si>
  <si>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</si>
  <si>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</si>
  <si>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</si>
  <si>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</si>
  <si>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</si>
  <si>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</si>
  <si>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</si>
  <si>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</si>
  <si>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</si>
  <si>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</si>
  <si>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</si>
  <si>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</si>
  <si>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</si>
  <si>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</si>
  <si>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</si>
  <si>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</si>
  <si>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</si>
  <si>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</si>
  <si>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</si>
  <si>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</si>
  <si>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</si>
  <si>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</si>
  <si>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</si>
  <si>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</si>
  <si>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</si>
  <si>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</si>
  <si>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</si>
  <si>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</si>
  <si>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</si>
  <si>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</si>
  <si>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</si>
  <si>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</si>
  <si>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</si>
  <si>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</si>
  <si>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</si>
  <si>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</si>
  <si>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</si>
  <si>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</si>
  <si>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</si>
  <si>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</si>
  <si>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</si>
  <si>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</si>
  <si>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</si>
  <si>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</si>
  <si>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</si>
  <si>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</si>
  <si>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</si>
  <si>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</si>
  <si>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</si>
  <si>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</si>
  <si>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</si>
  <si>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</si>
  <si>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</si>
  <si>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</si>
  <si>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</si>
  <si>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</si>
  <si>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</si>
  <si>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</si>
  <si>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</si>
  <si>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</si>
  <si>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</si>
  <si>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</si>
  <si>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</si>
  <si>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</si>
  <si>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</si>
  <si>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</si>
  <si>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</si>
  <si>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</si>
  <si>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</si>
  <si>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</si>
  <si>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</si>
  <si>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</si>
  <si>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</si>
  <si>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</si>
  <si>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</si>
  <si>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</si>
  <si>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</si>
  <si>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</si>
  <si>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</si>
  <si>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</si>
  <si>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</si>
  <si>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</si>
  <si>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</si>
  <si>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</si>
  <si>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</si>
  <si>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</si>
  <si>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</si>
  <si>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</si>
  <si>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</si>
  <si>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</si>
  <si>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</si>
  <si>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</si>
  <si>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</si>
  <si>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</si>
  <si>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</si>
  <si>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</si>
  <si>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</si>
  <si>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</si>
  <si>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</si>
  <si>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</si>
  <si>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</si>
  <si>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</si>
  <si>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</si>
  <si>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</si>
  <si>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</si>
  <si>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</si>
  <si>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</si>
  <si>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</si>
  <si>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</si>
  <si>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</si>
  <si>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</si>
  <si>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</si>
  <si>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</si>
  <si>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</si>
  <si>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</si>
  <si>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</si>
  <si>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</si>
  <si>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</si>
  <si>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</si>
  <si>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</si>
  <si>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</si>
  <si>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</si>
  <si>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</si>
  <si>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</si>
  <si>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</si>
  <si>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</si>
  <si>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</si>
  <si>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</si>
  <si>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</si>
  <si>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</si>
  <si>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</si>
  <si>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</si>
  <si>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</si>
  <si>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</si>
  <si>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</si>
  <si>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</si>
  <si>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</si>
  <si>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</si>
  <si>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</si>
  <si>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</si>
  <si>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</si>
  <si>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</si>
  <si>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</si>
  <si>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</si>
  <si>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</si>
  <si>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</si>
  <si>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</si>
  <si>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</si>
  <si>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</si>
  <si>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</si>
  <si>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</si>
  <si>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</si>
  <si>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</si>
  <si>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</si>
  <si>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</si>
  <si>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</si>
  <si>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</si>
  <si>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</si>
  <si>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</si>
  <si>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</si>
  <si>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</si>
  <si>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</si>
  <si>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</si>
  <si>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</si>
  <si>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</si>
  <si>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</si>
  <si>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</si>
  <si>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</si>
  <si>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</si>
  <si>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</si>
  <si>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</si>
  <si>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</si>
  <si>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</si>
  <si>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</si>
  <si>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</si>
  <si>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</si>
  <si>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</si>
  <si>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</si>
  <si>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</si>
  <si>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</si>
  <si>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</si>
  <si>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</si>
  <si>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</si>
  <si>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</si>
  <si>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</si>
  <si>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</si>
  <si>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</si>
  <si>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</si>
  <si>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</si>
  <si>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</si>
  <si>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</si>
  <si>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</si>
  <si>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</si>
  <si>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</si>
  <si>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</si>
  <si>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</si>
  <si>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</si>
  <si>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</si>
  <si>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</si>
  <si>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</si>
  <si>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</si>
  <si>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</si>
  <si>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</si>
  <si>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</si>
  <si>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</si>
  <si>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</si>
  <si>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</si>
  <si>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</si>
  <si>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</si>
  <si>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</si>
  <si>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</si>
  <si>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</si>
  <si>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</si>
  <si>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</si>
  <si>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</si>
  <si>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</si>
  <si>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</si>
  <si>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</si>
  <si>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</si>
  <si>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</si>
  <si>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</si>
  <si>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</si>
  <si>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</si>
  <si>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</si>
  <si>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</si>
  <si>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</si>
  <si>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</si>
  <si>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</si>
  <si>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</si>
  <si>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</si>
  <si>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</si>
  <si>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</si>
  <si>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</si>
  <si>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</si>
  <si>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</si>
  <si>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</si>
  <si>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</si>
  <si>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</si>
  <si>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</si>
  <si>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</si>
  <si>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</si>
  <si>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</si>
  <si>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</si>
  <si>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</si>
  <si>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</si>
  <si>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</si>
  <si>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</si>
  <si>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</si>
  <si>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</si>
  <si>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</si>
  <si>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</si>
  <si>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</si>
  <si>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</si>
  <si>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</si>
  <si>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</si>
  <si>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</si>
  <si>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</si>
  <si>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</si>
  <si>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</si>
  <si>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</si>
  <si>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</si>
  <si>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</si>
  <si>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</si>
  <si>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</si>
  <si>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</si>
  <si>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</si>
  <si>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</si>
  <si>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</si>
  <si>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</si>
  <si>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</si>
  <si>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</si>
  <si>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</si>
  <si>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</si>
  <si>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</si>
  <si>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</si>
  <si>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</si>
  <si>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</si>
  <si>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</si>
  <si>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</si>
  <si>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</si>
  <si>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</si>
  <si>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</si>
  <si>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</si>
  <si>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</si>
  <si>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</si>
  <si>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</si>
  <si>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</si>
  <si>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</si>
  <si>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</si>
  <si>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</si>
  <si>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</si>
  <si>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</si>
  <si>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</si>
  <si>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</si>
  <si>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</si>
  <si>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</si>
  <si>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</si>
  <si>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</si>
  <si>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</si>
  <si>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</si>
  <si>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</si>
  <si>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</si>
  <si>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</si>
  <si>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</si>
  <si>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</si>
  <si>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</si>
  <si>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</si>
  <si>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</si>
  <si>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</si>
  <si>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</si>
  <si>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</si>
  <si>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</si>
  <si>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</si>
  <si>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</si>
  <si>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</si>
  <si>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</si>
  <si>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</si>
  <si>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</si>
  <si>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</si>
  <si>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</si>
  <si>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</si>
  <si>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</si>
  <si>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</si>
  <si>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</si>
  <si>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</si>
  <si>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</si>
  <si>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</si>
  <si>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</si>
  <si>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</si>
  <si>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</si>
  <si>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</si>
  <si>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</si>
  <si>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</si>
  <si>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</si>
  <si>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</si>
  <si>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</si>
  <si>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</si>
  <si>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</si>
  <si>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</si>
  <si>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</si>
  <si>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</si>
  <si>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</si>
  <si>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</si>
  <si>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</si>
  <si>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</si>
  <si>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</si>
  <si>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</si>
  <si>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</si>
  <si>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</si>
  <si>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</si>
  <si>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</si>
  <si>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</si>
  <si>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</si>
  <si>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</si>
  <si>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</si>
  <si>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</si>
  <si>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</si>
  <si>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</si>
  <si>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</si>
  <si>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</si>
  <si>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</si>
  <si>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</si>
  <si>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</si>
  <si>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</si>
  <si>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</si>
  <si>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</si>
  <si>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</si>
  <si>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</si>
  <si>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</si>
  <si>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</si>
  <si>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</si>
  <si>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</si>
  <si>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</si>
  <si>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</si>
  <si>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</si>
  <si>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</si>
  <si>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</si>
  <si>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</si>
  <si>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</si>
  <si>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</si>
  <si>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</si>
  <si>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</si>
  <si>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</si>
  <si>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</si>
  <si>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</si>
  <si>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</si>
  <si>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</si>
  <si>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</si>
  <si>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</si>
  <si>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</si>
  <si>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</si>
  <si>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</si>
  <si>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</si>
  <si>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</si>
  <si>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</si>
  <si>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</si>
  <si>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</si>
  <si>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</si>
  <si>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</si>
  <si>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</si>
  <si>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</si>
  <si>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</si>
  <si>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</si>
  <si>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</si>
  <si>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</si>
  <si>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</si>
  <si>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</si>
  <si>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</si>
  <si>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</si>
  <si>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</si>
  <si>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</si>
  <si>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</si>
  <si>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</si>
  <si>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</si>
  <si>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</si>
  <si>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</si>
  <si>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</si>
  <si>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</si>
  <si>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</si>
  <si>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</si>
  <si>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</si>
  <si>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</si>
  <si>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</si>
  <si>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</si>
  <si>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</si>
  <si>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</si>
  <si>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</si>
  <si>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</si>
  <si>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</si>
  <si>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</si>
  <si>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</si>
  <si>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</si>
  <si>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</si>
  <si>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</si>
  <si>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</si>
  <si>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</si>
  <si>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</si>
  <si>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</si>
  <si>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</si>
  <si>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</si>
  <si>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</si>
  <si>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</si>
  <si>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</si>
  <si>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</si>
  <si>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</si>
  <si>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</si>
  <si>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</si>
  <si>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</si>
  <si>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</si>
  <si>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</si>
  <si>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</si>
  <si>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</si>
  <si>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</si>
  <si>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</si>
  <si>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</si>
  <si>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</si>
  <si>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</si>
  <si>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</si>
  <si>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</si>
  <si>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</si>
  <si>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</si>
  <si>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</si>
  <si>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</si>
  <si>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</si>
  <si>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</si>
  <si>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</si>
  <si>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</si>
  <si>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</si>
  <si>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</si>
  <si>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</si>
  <si>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</si>
  <si>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</si>
  <si>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</si>
  <si>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</si>
  <si>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</si>
  <si>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</si>
  <si>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</si>
  <si>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</si>
  <si>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</si>
  <si>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</si>
  <si>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</si>
  <si>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</si>
  <si>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</si>
  <si>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</si>
  <si>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</si>
  <si>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</si>
  <si>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</si>
  <si>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</si>
  <si>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</si>
  <si>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</si>
  <si>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</si>
  <si>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</si>
  <si>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</si>
  <si>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</si>
  <si>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</si>
  <si>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</si>
  <si>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</si>
  <si>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</si>
  <si>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</si>
  <si>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</si>
  <si>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</si>
  <si>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</si>
  <si>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</si>
  <si>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</si>
  <si>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</si>
  <si>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</si>
  <si>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</si>
  <si>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</si>
  <si>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</si>
  <si>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</si>
  <si>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</si>
  <si>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</si>
  <si>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</si>
  <si>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</si>
  <si>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</si>
  <si>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</si>
  <si>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</si>
  <si>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</si>
  <si>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</si>
  <si>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</si>
  <si>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</si>
  <si>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</si>
  <si>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</si>
  <si>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</si>
  <si>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</si>
  <si>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</si>
  <si>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</si>
  <si>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</si>
  <si>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</si>
  <si>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</si>
  <si>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</si>
  <si>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</si>
  <si>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</si>
  <si>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</si>
  <si>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</si>
  <si>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</si>
  <si>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</si>
  <si>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</si>
  <si>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</si>
  <si>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</si>
  <si>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</si>
  <si>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</si>
  <si>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</si>
  <si>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</si>
  <si>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</si>
  <si>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</si>
  <si>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</si>
  <si>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</si>
  <si>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</si>
  <si>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</si>
  <si>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</si>
  <si>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</si>
  <si>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</si>
  <si>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</si>
  <si>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</si>
  <si>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</si>
  <si>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</si>
  <si>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</si>
  <si>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</si>
  <si>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</si>
  <si>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</si>
  <si>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</si>
  <si>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</si>
  <si>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</si>
  <si>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</si>
  <si>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</si>
  <si>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</si>
  <si>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</si>
  <si>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</si>
  <si>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</si>
  <si>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</si>
  <si>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</si>
  <si>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</si>
  <si>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</si>
  <si>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</si>
  <si>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</si>
  <si>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</si>
  <si>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</si>
  <si>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</si>
  <si>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</si>
  <si>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</si>
  <si>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</si>
  <si>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</si>
  <si>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</si>
  <si>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</si>
  <si>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</si>
  <si>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</si>
  <si>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</si>
  <si>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</si>
  <si>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</si>
  <si>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</si>
  <si>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</si>
  <si>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</si>
  <si>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</si>
  <si>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</si>
  <si>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</si>
  <si>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</si>
  <si>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</si>
  <si>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</si>
  <si>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</si>
  <si>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</si>
  <si>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</si>
  <si>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</si>
  <si>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</si>
  <si>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</si>
  <si>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</si>
  <si>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</si>
  <si>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</si>
  <si>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</si>
  <si>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</si>
  <si>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</si>
  <si>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</si>
  <si>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</si>
  <si>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</si>
  <si>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</si>
  <si>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</si>
  <si>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</si>
  <si>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</si>
  <si>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</si>
  <si>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</si>
  <si>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</si>
  <si>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</si>
  <si>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</si>
  <si>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</si>
  <si>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</si>
  <si>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</si>
  <si>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</si>
  <si>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</si>
  <si>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</si>
  <si>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</si>
  <si>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</si>
  <si>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</si>
  <si>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</si>
  <si>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</si>
  <si>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</si>
  <si>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</si>
  <si>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</si>
  <si>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</si>
  <si>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</si>
  <si>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</si>
  <si>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</si>
  <si>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</si>
  <si>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</si>
  <si>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</si>
  <si>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</si>
  <si>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</si>
  <si>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</si>
  <si>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</si>
  <si>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</si>
  <si>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</si>
  <si>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</si>
  <si>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</si>
  <si>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</si>
  <si>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</si>
  <si>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</si>
  <si>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</si>
  <si>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</si>
  <si>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</si>
  <si>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</si>
  <si>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</si>
  <si>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</si>
  <si>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</si>
  <si>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</si>
  <si>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</si>
  <si>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</si>
  <si>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</si>
  <si>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</si>
  <si>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</si>
  <si>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</si>
  <si>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</si>
  <si>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</si>
  <si>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</si>
  <si>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</si>
  <si>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</si>
  <si>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</si>
  <si>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</si>
  <si>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</si>
  <si>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</si>
  <si>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</si>
  <si>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</si>
  <si>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</si>
  <si>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</si>
  <si>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</si>
  <si>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</si>
  <si>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</si>
  <si>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</si>
  <si>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</si>
  <si>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</si>
  <si>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</si>
  <si>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</si>
  <si>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</si>
  <si>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</si>
  <si>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</si>
  <si>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</si>
  <si>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</si>
  <si>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</si>
  <si>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</si>
  <si>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</si>
  <si>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</si>
  <si>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</si>
  <si>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</si>
  <si>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</si>
  <si>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</si>
  <si>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</si>
  <si>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</si>
  <si>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</si>
  <si>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</si>
  <si>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</si>
  <si>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</si>
  <si>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</si>
  <si>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</si>
  <si>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</si>
  <si>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</si>
  <si>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</si>
  <si>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</si>
  <si>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</si>
  <si>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</si>
  <si>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</si>
  <si>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</si>
  <si>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</si>
  <si>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</si>
  <si>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</si>
  <si>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</si>
  <si>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</si>
  <si>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</si>
  <si>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</si>
  <si>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</si>
  <si>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</si>
  <si>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</si>
  <si>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</si>
  <si>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</si>
  <si>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</si>
  <si>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</si>
  <si>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</si>
  <si>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</si>
  <si>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</si>
  <si>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</si>
  <si>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</si>
  <si>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</si>
  <si>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</si>
  <si>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</si>
  <si>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</si>
  <si>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</si>
  <si>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</si>
  <si>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</si>
  <si>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</si>
  <si>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</si>
  <si>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</si>
  <si>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</si>
  <si>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</si>
  <si>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</si>
  <si>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</si>
  <si>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</si>
  <si>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</si>
  <si>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</si>
  <si>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</si>
  <si>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</si>
  <si>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</si>
  <si>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</si>
  <si>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</si>
  <si>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</si>
  <si>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</si>
  <si>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</si>
  <si>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</si>
  <si>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</si>
  <si>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</si>
  <si>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</si>
  <si>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</si>
  <si>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</si>
  <si>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</si>
  <si>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</si>
  <si>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</si>
  <si>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</si>
  <si>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</si>
  <si>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</si>
  <si>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</si>
  <si>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</si>
  <si>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</si>
  <si>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</si>
  <si>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</si>
  <si>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</si>
  <si>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</si>
  <si>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</si>
  <si>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</si>
  <si>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</si>
  <si>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</si>
  <si>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</si>
  <si>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</si>
  <si>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</si>
  <si>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</si>
  <si>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</si>
  <si>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</si>
  <si>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</si>
  <si>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</si>
  <si>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</si>
  <si>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</si>
  <si>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</si>
  <si>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</si>
  <si>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</si>
  <si>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</si>
  <si>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</si>
  <si>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</si>
  <si>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</si>
  <si>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</si>
  <si>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</si>
  <si>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</si>
  <si>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</si>
  <si>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</si>
  <si>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</si>
  <si>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</si>
  <si>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</si>
  <si>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</si>
  <si>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</si>
  <si>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</si>
  <si>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</si>
  <si>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</si>
  <si>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</si>
  <si>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</si>
  <si>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</si>
  <si>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</si>
  <si>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</si>
  <si>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</si>
  <si>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</si>
  <si>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</si>
  <si>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</si>
  <si>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</si>
  <si>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</si>
  <si>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</si>
  <si>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</si>
  <si>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</si>
  <si>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</si>
  <si>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</si>
  <si>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</si>
  <si>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</si>
  <si>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</si>
  <si>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</si>
  <si>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</si>
  <si>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</si>
  <si>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</si>
  <si>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</si>
  <si>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</si>
  <si>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</si>
  <si>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</si>
  <si>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</si>
  <si>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</si>
  <si>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</si>
  <si>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</si>
  <si>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</si>
  <si>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</si>
  <si>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</si>
  <si>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</si>
  <si>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</si>
  <si>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</si>
  <si>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</si>
  <si>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</si>
  <si>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</si>
  <si>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</si>
  <si>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</si>
  <si>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</si>
  <si>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</si>
  <si>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</si>
  <si>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</si>
  <si>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</si>
  <si>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</si>
  <si>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</si>
  <si>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</si>
  <si>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</si>
  <si>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</si>
  <si>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</si>
  <si>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</si>
  <si>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</si>
  <si>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</si>
  <si>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</si>
  <si>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</si>
  <si>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</si>
  <si>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</si>
  <si>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</si>
  <si>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</si>
  <si>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</si>
  <si>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</si>
  <si>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</si>
  <si>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</si>
  <si>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</si>
  <si>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</si>
  <si>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</si>
  <si>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</si>
  <si>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</si>
  <si>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</si>
  <si>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</si>
  <si>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</si>
  <si>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</si>
  <si>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</si>
  <si>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</si>
  <si>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</si>
  <si>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</si>
  <si>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</si>
  <si>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</si>
  <si>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</si>
  <si>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</si>
  <si>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</si>
  <si>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</si>
  <si>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</si>
  <si>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</si>
  <si>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</si>
  <si>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</si>
  <si>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</si>
  <si>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</si>
  <si>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</si>
  <si>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</si>
  <si>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</si>
  <si>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</si>
  <si>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</si>
  <si>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</si>
  <si>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</si>
  <si>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</si>
  <si>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</si>
  <si>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</si>
  <si>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</si>
  <si>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</si>
  <si>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</si>
  <si>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</si>
  <si>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</si>
  <si>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</si>
  <si>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</si>
  <si>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</si>
  <si>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</si>
  <si>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</si>
  <si>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</si>
  <si>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</si>
  <si>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</si>
  <si>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</si>
  <si>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</si>
  <si>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</si>
  <si>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</si>
  <si>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</si>
  <si>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</si>
  <si>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</si>
  <si>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</si>
  <si>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</si>
  <si>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</si>
  <si>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</si>
  <si>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</si>
  <si>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</si>
  <si>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</si>
  <si>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</si>
  <si>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</si>
  <si>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</si>
  <si>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</si>
  <si>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</si>
  <si>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</si>
  <si>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</si>
  <si>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</si>
  <si>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</si>
  <si>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</si>
  <si>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</si>
  <si>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</si>
  <si>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</si>
  <si>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</si>
  <si>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</si>
  <si>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</si>
  <si>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</si>
  <si>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</si>
  <si>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</si>
  <si>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</si>
  <si>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</si>
  <si>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</si>
  <si>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</si>
  <si>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</si>
  <si>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</si>
  <si>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</si>
  <si>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</si>
  <si>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</si>
  <si>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</si>
  <si>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</si>
  <si>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</si>
  <si>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</si>
  <si>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</si>
  <si>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</si>
  <si>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</si>
  <si>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</si>
  <si>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</si>
  <si>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</si>
  <si>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</si>
  <si>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</si>
  <si>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</si>
  <si>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</si>
  <si>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</si>
  <si>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</si>
  <si>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</si>
  <si>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</si>
  <si>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</si>
  <si>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</si>
  <si>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</si>
  <si>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</si>
  <si>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</si>
  <si>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</si>
  <si>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</si>
  <si>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</si>
  <si>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</si>
  <si>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</si>
  <si>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</si>
  <si>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</si>
  <si>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</si>
  <si>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</si>
  <si>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</si>
  <si>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</si>
  <si>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</si>
  <si>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</si>
  <si>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</si>
  <si>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</si>
  <si>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</si>
  <si>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</si>
  <si>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</si>
  <si>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</si>
  <si>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</si>
  <si>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</si>
  <si>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</si>
  <si>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</si>
  <si>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</si>
  <si>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</si>
  <si>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</si>
  <si>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</si>
  <si>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</si>
  <si>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</si>
  <si>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</si>
  <si>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</si>
  <si>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</si>
  <si>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</si>
  <si>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</si>
  <si>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</si>
  <si>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</si>
  <si>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</si>
  <si>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</si>
  <si>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</si>
  <si>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</si>
  <si>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</si>
  <si>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</si>
  <si>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</si>
  <si>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</si>
  <si>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</si>
  <si>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</si>
  <si>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</si>
  <si>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</si>
  <si>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</si>
  <si>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</si>
  <si>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</si>
  <si>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</si>
  <si>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</si>
  <si>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</si>
  <si>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</si>
  <si>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</si>
  <si>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</si>
  <si>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</si>
  <si>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</si>
  <si>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</si>
  <si>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</si>
  <si>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</si>
  <si>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</si>
  <si>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</si>
  <si>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</si>
  <si>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</si>
  <si>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</si>
  <si>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</si>
  <si>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</si>
  <si>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</si>
  <si>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</si>
  <si>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</si>
  <si>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</si>
  <si>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</si>
  <si>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</si>
  <si>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</si>
  <si>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</si>
  <si>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</si>
  <si>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</si>
  <si>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</si>
  <si>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</si>
  <si>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</si>
  <si>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</si>
  <si>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</si>
  <si>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</si>
  <si>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</si>
  <si>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</si>
  <si>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</si>
  <si>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</si>
  <si>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</si>
  <si>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</si>
  <si>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</si>
  <si>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</si>
  <si>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</si>
  <si>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</si>
  <si>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</si>
  <si>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</si>
  <si>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</si>
  <si>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</si>
  <si>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</si>
  <si>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</si>
  <si>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</si>
  <si>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</si>
  <si>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</si>
  <si>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</si>
  <si>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</si>
  <si>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</si>
  <si>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</si>
  <si>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</si>
  <si>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</si>
  <si>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</si>
  <si>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</si>
  <si>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</si>
  <si>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</si>
  <si>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</si>
  <si>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</si>
  <si>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</si>
  <si>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</si>
  <si>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</si>
  <si>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</si>
  <si>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</si>
  <si>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</si>
  <si>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</si>
  <si>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</si>
  <si>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</si>
  <si>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</si>
  <si>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</si>
  <si>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</si>
  <si>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</si>
  <si>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</si>
  <si>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</si>
  <si>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</si>
  <si>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</si>
  <si>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</si>
  <si>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</si>
  <si>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</si>
  <si>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</si>
  <si>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</si>
  <si>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</si>
  <si>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</si>
  <si>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</si>
  <si>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</si>
  <si>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</si>
  <si>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</si>
  <si>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</si>
  <si>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</si>
  <si>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</si>
  <si>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</si>
  <si>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</si>
  <si>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</si>
  <si>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</si>
  <si>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</si>
  <si>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</si>
  <si>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</si>
  <si>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</si>
  <si>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</si>
  <si>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</si>
  <si>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</si>
  <si>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</si>
  <si>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</si>
  <si>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</si>
  <si>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</si>
  <si>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</si>
  <si>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</si>
  <si>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</si>
  <si>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</si>
  <si>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</si>
  <si>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</si>
  <si>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</si>
  <si>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</si>
  <si>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</si>
  <si>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</si>
  <si>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</si>
  <si>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</si>
  <si>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</si>
  <si>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</si>
  <si>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</si>
  <si>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</si>
  <si>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</si>
  <si>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</si>
  <si>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</si>
  <si>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</si>
  <si>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</si>
  <si>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</si>
  <si>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</si>
  <si>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</si>
  <si>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</si>
  <si>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</si>
  <si>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</si>
  <si>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</si>
  <si>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</si>
  <si>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</si>
  <si>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</si>
  <si>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</si>
  <si>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</si>
  <si>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</si>
  <si>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</si>
  <si>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</si>
  <si>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</si>
  <si>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</si>
  <si>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</si>
  <si>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</si>
  <si>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</si>
  <si>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</si>
  <si>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</si>
  <si>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</si>
  <si>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</si>
  <si>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</si>
  <si>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</si>
  <si>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</si>
  <si>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</si>
  <si>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</si>
  <si>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</si>
  <si>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</si>
  <si>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</si>
  <si>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</si>
  <si>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</si>
  <si>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</si>
  <si>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</si>
  <si>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</si>
  <si>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</si>
  <si>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</si>
  <si>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</si>
  <si>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</si>
  <si>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</si>
  <si>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</si>
  <si>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</si>
  <si>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</si>
  <si>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</si>
  <si>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</si>
  <si>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</si>
  <si>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</si>
  <si>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</si>
  <si>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</si>
  <si>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</si>
  <si>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</si>
  <si>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</si>
  <si>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</si>
  <si>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</si>
  <si>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</si>
  <si>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</si>
  <si>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</si>
  <si>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</si>
  <si>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</si>
  <si>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</si>
  <si>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</si>
  <si>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</si>
  <si>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</si>
  <si>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</si>
  <si>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</si>
  <si>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</si>
  <si>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</si>
  <si>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</si>
  <si>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</si>
  <si>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</si>
  <si>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</si>
  <si>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</si>
  <si>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</si>
  <si>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</si>
  <si>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</si>
  <si>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</si>
  <si>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</si>
  <si>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</si>
  <si>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</si>
  <si>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</si>
  <si>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</si>
  <si>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</si>
  <si>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</si>
  <si>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</si>
  <si>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</si>
  <si>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</si>
  <si>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</si>
  <si>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</si>
  <si>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</si>
  <si>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</si>
  <si>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</si>
  <si>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</si>
  <si>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</si>
  <si>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</si>
  <si>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</si>
  <si>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</si>
  <si>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</si>
  <si>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</si>
  <si>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</si>
  <si>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</si>
  <si>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</si>
  <si>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</si>
  <si>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</si>
  <si>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</si>
  <si>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</si>
  <si>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</si>
  <si>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</si>
  <si>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</si>
  <si>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</si>
  <si>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</si>
  <si>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</si>
  <si>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</si>
  <si>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</si>
  <si>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</si>
  <si>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</si>
  <si>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</si>
  <si>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</si>
  <si>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</si>
  <si>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</si>
  <si>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</si>
  <si>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</si>
  <si>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</si>
  <si>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</si>
  <si>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</si>
  <si>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</si>
  <si>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</si>
  <si>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</si>
  <si>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</si>
  <si>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</si>
  <si>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</si>
  <si>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</si>
  <si>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</si>
  <si>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</si>
  <si>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</si>
  <si>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</si>
  <si>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</si>
  <si>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</si>
  <si>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</si>
  <si>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</si>
  <si>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</si>
  <si>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</si>
  <si>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</si>
  <si>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</si>
  <si>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</si>
  <si>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</si>
  <si>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</si>
  <si>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</si>
  <si>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</si>
  <si>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</si>
  <si>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</si>
  <si>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</si>
  <si>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</si>
  <si>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</si>
  <si>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</si>
  <si>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</si>
  <si>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</si>
  <si>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</si>
  <si>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</si>
  <si>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</si>
  <si>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</si>
  <si>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</si>
  <si>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</si>
  <si>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</si>
  <si>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</si>
  <si>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</si>
  <si>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</si>
  <si>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</si>
  <si>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</si>
  <si>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</si>
  <si>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</si>
  <si>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</si>
  <si>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</si>
  <si>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</si>
  <si>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</si>
  <si>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</si>
  <si>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</si>
  <si>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</si>
  <si>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</si>
  <si>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</si>
  <si>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</si>
  <si>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</si>
  <si>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</si>
  <si>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</si>
  <si>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</si>
  <si>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</si>
  <si>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</si>
  <si>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</si>
  <si>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</si>
  <si>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</si>
  <si>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</si>
  <si>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</si>
  <si>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</si>
  <si>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</si>
  <si>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</si>
  <si>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</si>
  <si>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</si>
  <si>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</si>
  <si>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</si>
  <si>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</si>
  <si>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</si>
  <si>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</si>
  <si>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</si>
  <si>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</si>
  <si>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</si>
  <si>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</si>
  <si>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</si>
  <si>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</si>
  <si>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</si>
  <si>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</si>
  <si>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</si>
  <si>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</si>
  <si>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</si>
  <si>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</si>
  <si>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</si>
  <si>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</si>
  <si>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</si>
  <si>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</si>
  <si>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</si>
  <si>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</si>
  <si>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</si>
  <si>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</si>
  <si>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</si>
  <si>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</si>
  <si>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</si>
  <si>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</si>
  <si>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</si>
  <si>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</si>
  <si>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</si>
  <si>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</si>
  <si>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</si>
  <si>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</si>
  <si>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</si>
  <si>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</si>
  <si>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</si>
  <si>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</si>
  <si>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</si>
  <si>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</si>
  <si>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</si>
  <si>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</si>
  <si>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</si>
  <si>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</si>
  <si>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</si>
  <si>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</si>
  <si>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</si>
  <si>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</si>
  <si>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</si>
  <si>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</si>
  <si>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</si>
  <si>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</si>
  <si>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</si>
  <si>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</si>
  <si>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</si>
  <si>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</si>
  <si>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</si>
  <si>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</si>
  <si>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</si>
  <si>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</si>
  <si>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</si>
  <si>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</si>
  <si>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</si>
  <si>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</si>
  <si>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</si>
  <si>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</si>
  <si>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</si>
  <si>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</si>
  <si>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</si>
  <si>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</si>
  <si>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</si>
  <si>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</si>
  <si>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</si>
  <si>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</si>
  <si>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</si>
  <si>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</si>
  <si>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</si>
  <si>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</si>
  <si>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</si>
  <si>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</si>
  <si>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</si>
  <si>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</si>
  <si>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</si>
  <si>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</si>
  <si>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</si>
  <si>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</si>
  <si>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</si>
  <si>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</si>
  <si>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</si>
  <si>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</si>
  <si>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</si>
  <si>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</si>
  <si>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</si>
  <si>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</si>
  <si>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</si>
  <si>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</si>
  <si>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</si>
  <si>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</si>
  <si>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</si>
  <si>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</si>
  <si>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</si>
  <si>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</si>
  <si>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</si>
  <si>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</si>
  <si>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</si>
  <si>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</si>
  <si>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</si>
  <si>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</si>
  <si>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</si>
  <si>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</si>
  <si>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</si>
  <si>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</si>
  <si>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</si>
  <si>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</si>
  <si>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</si>
  <si>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</si>
  <si>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</si>
  <si>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</si>
  <si>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</si>
  <si>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</si>
  <si>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</si>
  <si>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</si>
  <si>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</si>
  <si>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</si>
  <si>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</si>
  <si>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</si>
  <si>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</si>
  <si>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</si>
  <si>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</si>
  <si>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</si>
  <si>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</si>
  <si>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</si>
  <si>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</si>
  <si>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</si>
  <si>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</si>
  <si>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</si>
  <si>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</si>
  <si>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</si>
  <si>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</si>
  <si>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</si>
  <si>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</si>
  <si>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</si>
  <si>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</si>
  <si>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</si>
  <si>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</si>
  <si>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</si>
  <si>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</si>
  <si>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</si>
  <si>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</si>
  <si>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</si>
  <si>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</si>
  <si>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</si>
  <si>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</si>
  <si>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</si>
  <si>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</si>
  <si>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</si>
  <si>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</si>
  <si>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</si>
  <si>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</si>
  <si>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</si>
  <si>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</si>
  <si>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</si>
  <si>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</si>
  <si>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</si>
  <si>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</si>
  <si>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</si>
  <si>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</si>
  <si>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</si>
  <si>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</si>
  <si>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</si>
  <si>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</si>
  <si>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</si>
  <si>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</si>
  <si>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</si>
  <si>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</si>
  <si>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</si>
  <si>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</si>
  <si>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</si>
  <si>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</si>
  <si>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</si>
  <si>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</si>
  <si>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</si>
  <si>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</si>
  <si>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</si>
  <si>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</si>
  <si>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</si>
  <si>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</si>
  <si>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</si>
  <si>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</si>
  <si>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</si>
  <si>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</si>
  <si>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</si>
  <si>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</si>
  <si>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</si>
  <si>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</si>
  <si>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</si>
  <si>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</si>
  <si>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</si>
  <si>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</si>
  <si>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</si>
  <si>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</si>
  <si>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</si>
  <si>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</si>
  <si>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</si>
  <si>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</si>
  <si>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</si>
  <si>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KIJEVO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</si>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</sst>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520038.32</v>
      </c>
      <c r="D2" s="7">
        <f>'PR-RAS'!E6</f>
        <v>478694.90999999992</v>
      </c>
      <c r="E2" s="7">
        <v>0</v>
      </c>
      <c r="F2" s="7">
        <v>0</v>
      </c>
      <c r="G2" s="8">
        <f t="shared" ref="G2:G274" si="0">(B2/1000)*(C2*1+D2*2)</f>
        <v>1477.42814</v>
      </c>
      <c r="H2" s="8">
        <f t="shared" ref="H2:H274" si="1">ABS(C2-ROUND(C2,0))+ABS(D2-ROUND(D2,0))</f>
        <v>0.41000000009080395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164299.29</v>
      </c>
      <c r="D3" s="2">
        <f>'PR-RAS'!E7</f>
        <v>81314.459999999992</v>
      </c>
      <c r="E3" s="2">
        <v>0</v>
      </c>
      <c r="F3" s="2">
        <v>0</v>
      </c>
      <c r="G3" s="3">
        <f t="shared" si="0"/>
        <v>653.85641999999996</v>
      </c>
      <c r="H3" s="3">
        <f t="shared" si="1"/>
        <v>0.75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161388.76</v>
      </c>
      <c r="D4" s="2">
        <f>'PR-RAS'!E8</f>
        <v>75014.06</v>
      </c>
      <c r="E4" s="2">
        <v>0</v>
      </c>
      <c r="F4" s="2">
        <v>0</v>
      </c>
      <c r="G4" s="3">
        <f t="shared" si="0"/>
        <v>934.25064000000009</v>
      </c>
      <c r="H4" s="3">
        <f t="shared" si="1"/>
        <v>0.29999999998835847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181302.41</v>
      </c>
      <c r="D5" s="2">
        <f>'PR-RAS'!E9</f>
        <v>103181.09</v>
      </c>
      <c r="E5" s="2">
        <v>0</v>
      </c>
      <c r="F5" s="2">
        <v>0</v>
      </c>
      <c r="G5" s="3">
        <f t="shared" si="0"/>
        <v>1550.6583599999999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19913.650000000001</v>
      </c>
      <c r="D11" s="2">
        <f>'PR-RAS'!E15</f>
        <v>28167.03</v>
      </c>
      <c r="E11" s="2">
        <v>0</v>
      </c>
      <c r="F11" s="2">
        <v>0</v>
      </c>
      <c r="G11" s="3">
        <f t="shared" si="0"/>
        <v>762.47709999999995</v>
      </c>
      <c r="H11" s="3">
        <f t="shared" si="1"/>
        <v>0.37999999999738066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2910.53</v>
      </c>
      <c r="D19" s="2">
        <f>'PR-RAS'!E23</f>
        <v>6204.1399999999994</v>
      </c>
      <c r="E19" s="2">
        <v>0</v>
      </c>
      <c r="F19" s="2">
        <v>0</v>
      </c>
      <c r="G19" s="3">
        <f t="shared" si="0"/>
        <v>275.73857999999996</v>
      </c>
      <c r="H19" s="3">
        <f t="shared" si="1"/>
        <v>0.60999999999921783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249.19</v>
      </c>
      <c r="E20" s="2">
        <v>0</v>
      </c>
      <c r="F20" s="2">
        <v>0</v>
      </c>
      <c r="G20" s="3">
        <f t="shared" si="0"/>
        <v>9.46922</v>
      </c>
      <c r="H20" s="3">
        <f t="shared" si="1"/>
        <v>0.18999999999999773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2910.53</v>
      </c>
      <c r="D23" s="2">
        <f>'PR-RAS'!E27</f>
        <v>5954.95</v>
      </c>
      <c r="E23" s="2">
        <v>0</v>
      </c>
      <c r="F23" s="2">
        <v>0</v>
      </c>
      <c r="G23" s="3">
        <f t="shared" si="0"/>
        <v>326.04946000000001</v>
      </c>
      <c r="H23" s="3">
        <f t="shared" si="1"/>
        <v>0.51999999999998181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96.26</v>
      </c>
      <c r="E25" s="2">
        <v>0</v>
      </c>
      <c r="F25" s="2">
        <v>0</v>
      </c>
      <c r="G25" s="3">
        <f t="shared" si="0"/>
        <v>4.6204800000000006</v>
      </c>
      <c r="H25" s="3">
        <f t="shared" si="1"/>
        <v>0.26000000000000512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96.26</v>
      </c>
      <c r="E27" s="2">
        <v>0</v>
      </c>
      <c r="F27" s="2">
        <v>0</v>
      </c>
      <c r="G27" s="3">
        <f t="shared" si="0"/>
        <v>5.0055199999999997</v>
      </c>
      <c r="H27" s="3">
        <f t="shared" si="1"/>
        <v>0.26000000000000512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328083.75</v>
      </c>
      <c r="D45" s="2">
        <f>'PR-RAS'!E49</f>
        <v>374418.95999999996</v>
      </c>
      <c r="E45" s="2">
        <v>0</v>
      </c>
      <c r="F45" s="2">
        <v>0</v>
      </c>
      <c r="G45" s="3">
        <f t="shared" si="0"/>
        <v>47384.553479999995</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132060.72999999998</v>
      </c>
      <c r="D54" s="2">
        <f>'PR-RAS'!E58</f>
        <v>111445.75</v>
      </c>
      <c r="E54" s="2">
        <v>0</v>
      </c>
      <c r="F54" s="2">
        <v>0</v>
      </c>
      <c r="G54" s="3">
        <f t="shared" si="0"/>
        <v>18812.46819</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7680</v>
      </c>
      <c r="D55" s="2">
        <f>'PR-RAS'!E59</f>
        <v>5640</v>
      </c>
      <c r="E55" s="2">
        <v>0</v>
      </c>
      <c r="F55" s="2">
        <v>0</v>
      </c>
      <c r="G55" s="3">
        <f t="shared" si="0"/>
        <v>1023.84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124380.73</v>
      </c>
      <c r="D56" s="2">
        <f>'PR-RAS'!E60</f>
        <v>105805.75</v>
      </c>
      <c r="E56" s="2">
        <v>0</v>
      </c>
      <c r="F56" s="2">
        <v>0</v>
      </c>
      <c r="G56" s="3">
        <f t="shared" si="0"/>
        <v>18479.572649999998</v>
      </c>
      <c r="H56" s="3">
        <f t="shared" si="1"/>
        <v>0.52000000000407454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9039.7900000000009</v>
      </c>
      <c r="D57" s="2">
        <f>'PR-RAS'!E61</f>
        <v>0</v>
      </c>
      <c r="E57" s="2">
        <v>0</v>
      </c>
      <c r="F57" s="2">
        <v>0</v>
      </c>
      <c r="G57" s="3">
        <f t="shared" si="0"/>
        <v>506.22824000000008</v>
      </c>
      <c r="H57" s="3">
        <f t="shared" si="1"/>
        <v>0.20999999999912689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9039.7900000000009</v>
      </c>
      <c r="D58" s="2">
        <f>'PR-RAS'!E62</f>
        <v>0</v>
      </c>
      <c r="E58" s="2">
        <v>0</v>
      </c>
      <c r="F58" s="2">
        <v>0</v>
      </c>
      <c r="G58" s="3">
        <f t="shared" si="0"/>
        <v>515.26803000000007</v>
      </c>
      <c r="H58" s="3">
        <f t="shared" si="1"/>
        <v>0.20999999999912689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48244.22</v>
      </c>
      <c r="E60" s="2">
        <v>0</v>
      </c>
      <c r="F60" s="2">
        <v>0</v>
      </c>
      <c r="G60" s="3">
        <f t="shared" si="0"/>
        <v>5692.8179599999994</v>
      </c>
      <c r="H60" s="3">
        <f t="shared" si="1"/>
        <v>0.22000000000116415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48244.22</v>
      </c>
      <c r="E63" s="2">
        <v>0</v>
      </c>
      <c r="F63" s="2">
        <v>0</v>
      </c>
      <c r="G63" s="3">
        <f>(B63/1000)*(C63*1+D63*2)</f>
        <v>5982.2832799999996</v>
      </c>
      <c r="H63" s="3">
        <f>ABS(C63-ROUND(C63,0))+ABS(D63-ROUND(D63,0))</f>
        <v>0.22000000000116415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186983.23</v>
      </c>
      <c r="D70" s="2">
        <f>'PR-RAS'!E74</f>
        <v>214728.99</v>
      </c>
      <c r="E70" s="2">
        <v>0</v>
      </c>
      <c r="F70" s="2">
        <v>0</v>
      </c>
      <c r="G70" s="3">
        <f t="shared" si="0"/>
        <v>42534.443489999998</v>
      </c>
      <c r="H70" s="3">
        <f t="shared" si="1"/>
        <v>0.2400000000197906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186983.23</v>
      </c>
      <c r="D71" s="2">
        <f>'PR-RAS'!E75</f>
        <v>214728.99</v>
      </c>
      <c r="E71" s="2">
        <v>0</v>
      </c>
      <c r="F71" s="2">
        <v>0</v>
      </c>
      <c r="G71" s="3">
        <f t="shared" si="0"/>
        <v>43150.884700000002</v>
      </c>
      <c r="H71" s="3">
        <f t="shared" si="1"/>
        <v>0.2400000000197906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10543.11</v>
      </c>
      <c r="D78" s="2">
        <f>'PR-RAS'!E82</f>
        <v>2381</v>
      </c>
      <c r="E78" s="2">
        <v>0</v>
      </c>
      <c r="F78" s="2">
        <v>0</v>
      </c>
      <c r="G78" s="3">
        <f t="shared" si="0"/>
        <v>1178.4934700000001</v>
      </c>
      <c r="H78" s="3">
        <f t="shared" si="1"/>
        <v>0.11000000000058208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v>
      </c>
      <c r="D79" s="2">
        <f>'PR-RAS'!E83</f>
        <v>1.44</v>
      </c>
      <c r="E79" s="2">
        <v>0</v>
      </c>
      <c r="F79" s="2">
        <v>0</v>
      </c>
      <c r="G79" s="3">
        <f t="shared" si="0"/>
        <v>0.84863999999999995</v>
      </c>
      <c r="H79" s="3">
        <f t="shared" si="1"/>
        <v>0.43999999999999995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v>
      </c>
      <c r="D81" s="2">
        <f>'PR-RAS'!E85</f>
        <v>1.44</v>
      </c>
      <c r="E81" s="2">
        <v>0</v>
      </c>
      <c r="F81" s="2">
        <v>0</v>
      </c>
      <c r="G81" s="3">
        <f t="shared" si="0"/>
        <v>0.87039999999999995</v>
      </c>
      <c r="H81" s="3">
        <f t="shared" si="1"/>
        <v>0.43999999999999995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10535.11</v>
      </c>
      <c r="D87" s="2">
        <f>'PR-RAS'!E91</f>
        <v>2379.56</v>
      </c>
      <c r="E87" s="2">
        <v>0</v>
      </c>
      <c r="F87" s="2">
        <v>0</v>
      </c>
      <c r="G87" s="3">
        <f t="shared" si="0"/>
        <v>1315.30378</v>
      </c>
      <c r="H87" s="3">
        <f t="shared" si="1"/>
        <v>0.55000000000063665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5908.64</v>
      </c>
      <c r="D89" s="2">
        <f>'PR-RAS'!E93</f>
        <v>2379.56</v>
      </c>
      <c r="E89" s="2">
        <v>0</v>
      </c>
      <c r="F89" s="2">
        <v>0</v>
      </c>
      <c r="G89" s="3">
        <f t="shared" si="0"/>
        <v>938.76288</v>
      </c>
      <c r="H89" s="3">
        <f t="shared" si="1"/>
        <v>0.79999999999972715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4626.47</v>
      </c>
      <c r="D90" s="2">
        <f>'PR-RAS'!E94</f>
        <v>0</v>
      </c>
      <c r="E90" s="2">
        <v>0</v>
      </c>
      <c r="F90" s="2">
        <v>0</v>
      </c>
      <c r="G90" s="3">
        <f t="shared" si="0"/>
        <v>411.75583</v>
      </c>
      <c r="H90" s="3">
        <f t="shared" si="1"/>
        <v>0.47000000000025466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17112.170000000002</v>
      </c>
      <c r="D102" s="2">
        <f>'PR-RAS'!E106</f>
        <v>18124.259999999998</v>
      </c>
      <c r="E102" s="2">
        <v>0</v>
      </c>
      <c r="F102" s="2">
        <v>0</v>
      </c>
      <c r="G102" s="3">
        <f t="shared" si="0"/>
        <v>5389.4296900000008</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21.28</v>
      </c>
      <c r="D103" s="2">
        <f>'PR-RAS'!E107</f>
        <v>17.29</v>
      </c>
      <c r="E103" s="2">
        <v>0</v>
      </c>
      <c r="F103" s="2">
        <v>0</v>
      </c>
      <c r="G103" s="3">
        <f t="shared" si="0"/>
        <v>5.6977199999999995</v>
      </c>
      <c r="H103" s="3">
        <f t="shared" si="1"/>
        <v>0.57000000000000028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21.28</v>
      </c>
      <c r="D105" s="2">
        <f>'PR-RAS'!E109</f>
        <v>17.29</v>
      </c>
      <c r="E105" s="2">
        <v>0</v>
      </c>
      <c r="F105" s="2">
        <v>0</v>
      </c>
      <c r="G105" s="3">
        <f t="shared" si="0"/>
        <v>5.8094399999999995</v>
      </c>
      <c r="H105" s="3">
        <f t="shared" si="1"/>
        <v>0.57000000000000028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74.78</v>
      </c>
      <c r="D108" s="2">
        <f>'PR-RAS'!E112</f>
        <v>0</v>
      </c>
      <c r="E108" s="2">
        <v>0</v>
      </c>
      <c r="F108" s="2">
        <v>0</v>
      </c>
      <c r="G108" s="3">
        <f t="shared" si="0"/>
        <v>8.0014599999999998</v>
      </c>
      <c r="H108" s="3">
        <f t="shared" si="1"/>
        <v>0.21999999999999886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8.36</v>
      </c>
      <c r="D111" s="2">
        <f>'PR-RAS'!E115</f>
        <v>0</v>
      </c>
      <c r="E111" s="2">
        <v>0</v>
      </c>
      <c r="F111" s="2">
        <v>0</v>
      </c>
      <c r="G111" s="3">
        <f t="shared" si="0"/>
        <v>0.91959999999999997</v>
      </c>
      <c r="H111" s="3">
        <f t="shared" si="1"/>
        <v>0.35999999999999943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66.42</v>
      </c>
      <c r="D113" s="2">
        <f>'PR-RAS'!E117</f>
        <v>0</v>
      </c>
      <c r="E113" s="2">
        <v>0</v>
      </c>
      <c r="F113" s="2">
        <v>0</v>
      </c>
      <c r="G113" s="3">
        <f t="shared" si="0"/>
        <v>7.4390400000000003</v>
      </c>
      <c r="H113" s="3">
        <f t="shared" si="1"/>
        <v>0.42000000000000171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17016.11</v>
      </c>
      <c r="D116" s="2">
        <f>'PR-RAS'!E120</f>
        <v>18106.969999999998</v>
      </c>
      <c r="E116" s="2">
        <v>0</v>
      </c>
      <c r="F116" s="2">
        <v>0</v>
      </c>
      <c r="G116" s="3">
        <f t="shared" si="0"/>
        <v>6121.4557500000001</v>
      </c>
      <c r="H116" s="3">
        <f t="shared" si="1"/>
        <v>0.1400000000030559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274.20999999999998</v>
      </c>
      <c r="E117" s="2">
        <v>0</v>
      </c>
      <c r="F117" s="2">
        <v>0</v>
      </c>
      <c r="G117" s="3">
        <f t="shared" si="0"/>
        <v>63.616720000000001</v>
      </c>
      <c r="H117" s="3">
        <f t="shared" si="1"/>
        <v>0.20999999999997954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17016.11</v>
      </c>
      <c r="D118" s="2">
        <f>'PR-RAS'!E122</f>
        <v>17832.759999999998</v>
      </c>
      <c r="E118" s="2">
        <v>0</v>
      </c>
      <c r="F118" s="2">
        <v>0</v>
      </c>
      <c r="G118" s="3">
        <f t="shared" si="0"/>
        <v>6163.7507100000003</v>
      </c>
      <c r="H118" s="3">
        <f t="shared" si="1"/>
        <v>0.35000000000218279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2435</v>
      </c>
      <c r="E121" s="2">
        <v>0</v>
      </c>
      <c r="F121" s="2">
        <v>0</v>
      </c>
      <c r="G121" s="3">
        <f t="shared" si="0"/>
        <v>584.4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2435</v>
      </c>
      <c r="E122" s="2">
        <v>0</v>
      </c>
      <c r="F122" s="2">
        <v>0</v>
      </c>
      <c r="G122" s="3">
        <f t="shared" si="0"/>
        <v>589.27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2435</v>
      </c>
      <c r="E124" s="2">
        <v>0</v>
      </c>
      <c r="F124" s="2">
        <v>0</v>
      </c>
      <c r="G124" s="3">
        <f t="shared" si="0"/>
        <v>599.01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21.23</v>
      </c>
      <c r="E136" s="2">
        <v>0</v>
      </c>
      <c r="F136" s="2">
        <v>0</v>
      </c>
      <c r="G136" s="3">
        <f t="shared" si="0"/>
        <v>5.7321000000000009</v>
      </c>
      <c r="H136" s="3">
        <f t="shared" si="1"/>
        <v>0.23000000000000043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21.23</v>
      </c>
      <c r="E147" s="2">
        <v>0</v>
      </c>
      <c r="F147" s="2">
        <v>0</v>
      </c>
      <c r="G147" s="3">
        <f t="shared" si="0"/>
        <v>6.19916</v>
      </c>
      <c r="H147" s="3">
        <f t="shared" si="1"/>
        <v>0.23000000000000043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360317.5</v>
      </c>
      <c r="D148" s="2">
        <f>'PR-RAS'!E152</f>
        <v>467451.16</v>
      </c>
      <c r="E148" s="2">
        <v>0</v>
      </c>
      <c r="F148" s="2">
        <v>0</v>
      </c>
      <c r="G148" s="3">
        <f t="shared" si="0"/>
        <v>190397.31353999997</v>
      </c>
      <c r="H148" s="3">
        <f t="shared" si="1"/>
        <v>0.65999999997438863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155369.28999999998</v>
      </c>
      <c r="D149" s="2">
        <f>'PR-RAS'!E153</f>
        <v>253019.66</v>
      </c>
      <c r="E149" s="2">
        <v>0</v>
      </c>
      <c r="F149" s="2">
        <v>0</v>
      </c>
      <c r="G149" s="3">
        <f t="shared" si="0"/>
        <v>97888.474279999995</v>
      </c>
      <c r="H149" s="3">
        <f t="shared" si="1"/>
        <v>0.62999999997555278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129544.48</v>
      </c>
      <c r="D150" s="2">
        <f>'PR-RAS'!E154</f>
        <v>212549.06</v>
      </c>
      <c r="E150" s="2">
        <v>0</v>
      </c>
      <c r="F150" s="2">
        <v>0</v>
      </c>
      <c r="G150" s="3">
        <f t="shared" si="0"/>
        <v>82641.747399999993</v>
      </c>
      <c r="H150" s="3">
        <f t="shared" si="1"/>
        <v>0.53999999999359716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129544.48</v>
      </c>
      <c r="D151" s="2">
        <f>'PR-RAS'!E155</f>
        <v>212549.06</v>
      </c>
      <c r="E151" s="2">
        <v>0</v>
      </c>
      <c r="F151" s="2">
        <v>0</v>
      </c>
      <c r="G151" s="3">
        <f t="shared" si="0"/>
        <v>83196.39</v>
      </c>
      <c r="H151" s="3">
        <f t="shared" si="1"/>
        <v>0.53999999999359716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4450</v>
      </c>
      <c r="D155" s="2">
        <f>'PR-RAS'!E159</f>
        <v>5400</v>
      </c>
      <c r="E155" s="2">
        <v>0</v>
      </c>
      <c r="F155" s="2">
        <v>0</v>
      </c>
      <c r="G155" s="3">
        <f t="shared" si="0"/>
        <v>2348.5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21374.81</v>
      </c>
      <c r="D156" s="2">
        <f>'PR-RAS'!E160</f>
        <v>35070.6</v>
      </c>
      <c r="E156" s="2">
        <v>0</v>
      </c>
      <c r="F156" s="2">
        <v>0</v>
      </c>
      <c r="G156" s="3">
        <f t="shared" si="0"/>
        <v>14184.981549999999</v>
      </c>
      <c r="H156" s="3">
        <f t="shared" si="1"/>
        <v>0.59000000000014552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21374.81</v>
      </c>
      <c r="D158" s="2">
        <f>'PR-RAS'!E162</f>
        <v>35070.6</v>
      </c>
      <c r="E158" s="2">
        <v>0</v>
      </c>
      <c r="F158" s="2">
        <v>0</v>
      </c>
      <c r="G158" s="3">
        <f t="shared" si="0"/>
        <v>14368.013569999999</v>
      </c>
      <c r="H158" s="3">
        <f t="shared" si="1"/>
        <v>0.59000000000014552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144547.24</v>
      </c>
      <c r="D160" s="2">
        <f>'PR-RAS'!E164</f>
        <v>173044.86</v>
      </c>
      <c r="E160" s="2">
        <v>0</v>
      </c>
      <c r="F160" s="2">
        <v>0</v>
      </c>
      <c r="G160" s="3">
        <f t="shared" si="0"/>
        <v>78011.276639999996</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8561.77</v>
      </c>
      <c r="D161" s="2">
        <f>'PR-RAS'!E165</f>
        <v>12130.63</v>
      </c>
      <c r="E161" s="2">
        <v>0</v>
      </c>
      <c r="F161" s="2">
        <v>0</v>
      </c>
      <c r="G161" s="3">
        <f t="shared" si="0"/>
        <v>5251.6848</v>
      </c>
      <c r="H161" s="3">
        <f t="shared" si="1"/>
        <v>0.6000000000003638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463.89</v>
      </c>
      <c r="D162" s="2">
        <f>'PR-RAS'!E166</f>
        <v>464.63</v>
      </c>
      <c r="E162" s="2">
        <v>0</v>
      </c>
      <c r="F162" s="2">
        <v>0</v>
      </c>
      <c r="G162" s="3">
        <f t="shared" si="0"/>
        <v>224.29715000000002</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7426</v>
      </c>
      <c r="D163" s="2">
        <f>'PR-RAS'!E167</f>
        <v>11636</v>
      </c>
      <c r="E163" s="2">
        <v>0</v>
      </c>
      <c r="F163" s="2">
        <v>0</v>
      </c>
      <c r="G163" s="3">
        <f t="shared" si="0"/>
        <v>4973.076</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671.88</v>
      </c>
      <c r="D164" s="2">
        <f>'PR-RAS'!E168</f>
        <v>30</v>
      </c>
      <c r="E164" s="2">
        <v>0</v>
      </c>
      <c r="F164" s="2">
        <v>0</v>
      </c>
      <c r="G164" s="3">
        <f t="shared" si="0"/>
        <v>119.29644</v>
      </c>
      <c r="H164" s="3">
        <f t="shared" si="1"/>
        <v>0.12000000000000455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22279.149999999998</v>
      </c>
      <c r="D166" s="2">
        <f>'PR-RAS'!E170</f>
        <v>22384.44</v>
      </c>
      <c r="E166" s="2">
        <v>0</v>
      </c>
      <c r="F166" s="2">
        <v>0</v>
      </c>
      <c r="G166" s="3">
        <f t="shared" si="0"/>
        <v>11062.924950000001</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2710.53</v>
      </c>
      <c r="D167" s="2">
        <f>'PR-RAS'!E171</f>
        <v>1508.18</v>
      </c>
      <c r="E167" s="2">
        <v>0</v>
      </c>
      <c r="F167" s="2">
        <v>0</v>
      </c>
      <c r="G167" s="3">
        <f t="shared" si="0"/>
        <v>950.66374000000008</v>
      </c>
      <c r="H167" s="3">
        <f t="shared" si="1"/>
        <v>0.64999999999986358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15218.21</v>
      </c>
      <c r="D169" s="2">
        <f>'PR-RAS'!E173</f>
        <v>18091.150000000001</v>
      </c>
      <c r="E169" s="2">
        <v>0</v>
      </c>
      <c r="F169" s="2">
        <v>0</v>
      </c>
      <c r="G169" s="3">
        <f t="shared" si="0"/>
        <v>8635.2856800000009</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2267.91</v>
      </c>
      <c r="D170" s="2">
        <f>'PR-RAS'!E174</f>
        <v>1952.17</v>
      </c>
      <c r="E170" s="2">
        <v>0</v>
      </c>
      <c r="F170" s="2">
        <v>0</v>
      </c>
      <c r="G170" s="3">
        <f t="shared" si="0"/>
        <v>1043.1102500000002</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1439.3</v>
      </c>
      <c r="D171" s="2">
        <f>'PR-RAS'!E175</f>
        <v>832.94</v>
      </c>
      <c r="E171" s="2">
        <v>0</v>
      </c>
      <c r="F171" s="2">
        <v>0</v>
      </c>
      <c r="G171" s="3">
        <f t="shared" si="0"/>
        <v>527.88060000000007</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643.20000000000005</v>
      </c>
      <c r="D173" s="2">
        <f>'PR-RAS'!E177</f>
        <v>0</v>
      </c>
      <c r="E173" s="2">
        <v>0</v>
      </c>
      <c r="F173" s="2">
        <v>0</v>
      </c>
      <c r="G173" s="3">
        <f t="shared" si="0"/>
        <v>110.63039999999999</v>
      </c>
      <c r="H173" s="3">
        <f t="shared" si="1"/>
        <v>0.20000000000004547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80910.83</v>
      </c>
      <c r="D174" s="2">
        <f>'PR-RAS'!E178</f>
        <v>101058.33</v>
      </c>
      <c r="E174" s="2">
        <v>0</v>
      </c>
      <c r="F174" s="2">
        <v>0</v>
      </c>
      <c r="G174" s="3">
        <f t="shared" si="0"/>
        <v>48963.755769999996</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3022.88</v>
      </c>
      <c r="D175" s="2">
        <f>'PR-RAS'!E179</f>
        <v>3269.28</v>
      </c>
      <c r="E175" s="2">
        <v>0</v>
      </c>
      <c r="F175" s="2">
        <v>0</v>
      </c>
      <c r="G175" s="3">
        <f t="shared" si="0"/>
        <v>1663.69056</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3241.23</v>
      </c>
      <c r="D176" s="2">
        <f>'PR-RAS'!E180</f>
        <v>5403.7</v>
      </c>
      <c r="E176" s="2">
        <v>0</v>
      </c>
      <c r="F176" s="2">
        <v>0</v>
      </c>
      <c r="G176" s="3">
        <f t="shared" si="0"/>
        <v>2458.5102499999998</v>
      </c>
      <c r="H176" s="3">
        <f t="shared" si="1"/>
        <v>0.53000000000020009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4639.2</v>
      </c>
      <c r="D177" s="2">
        <f>'PR-RAS'!E181</f>
        <v>10235.33</v>
      </c>
      <c r="E177" s="2">
        <v>0</v>
      </c>
      <c r="F177" s="2">
        <v>0</v>
      </c>
      <c r="G177" s="3">
        <f t="shared" si="0"/>
        <v>4419.33536</v>
      </c>
      <c r="H177" s="3">
        <f t="shared" si="1"/>
        <v>0.52999999999974534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22849.09</v>
      </c>
      <c r="D178" s="2">
        <f>'PR-RAS'!E182</f>
        <v>36861.49</v>
      </c>
      <c r="E178" s="2">
        <v>0</v>
      </c>
      <c r="F178" s="2">
        <v>0</v>
      </c>
      <c r="G178" s="3">
        <f t="shared" si="0"/>
        <v>17093.256389999999</v>
      </c>
      <c r="H178" s="3">
        <f t="shared" si="1"/>
        <v>0.57999999999810825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42674.18</v>
      </c>
      <c r="D181" s="2">
        <f>'PR-RAS'!E185</f>
        <v>40960.49</v>
      </c>
      <c r="E181" s="2">
        <v>0</v>
      </c>
      <c r="F181" s="2">
        <v>0</v>
      </c>
      <c r="G181" s="3">
        <f t="shared" si="0"/>
        <v>22427.128799999999</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2342.08</v>
      </c>
      <c r="D182" s="2">
        <f>'PR-RAS'!E186</f>
        <v>2552.96</v>
      </c>
      <c r="E182" s="2">
        <v>0</v>
      </c>
      <c r="F182" s="2">
        <v>0</v>
      </c>
      <c r="G182" s="3">
        <f t="shared" si="0"/>
        <v>1348.088</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2142.17</v>
      </c>
      <c r="D183" s="2">
        <f>'PR-RAS'!E187</f>
        <v>1775.08</v>
      </c>
      <c r="E183" s="2">
        <v>0</v>
      </c>
      <c r="F183" s="2">
        <v>0</v>
      </c>
      <c r="G183" s="3">
        <f t="shared" si="0"/>
        <v>1036.00406</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32795.49</v>
      </c>
      <c r="D190" s="2">
        <f>'PR-RAS'!E194</f>
        <v>37471.46</v>
      </c>
      <c r="E190" s="2">
        <v>0</v>
      </c>
      <c r="F190" s="2">
        <v>0</v>
      </c>
      <c r="G190" s="3">
        <f t="shared" si="0"/>
        <v>20362.55949</v>
      </c>
      <c r="H190" s="3">
        <f t="shared" si="1"/>
        <v>0.94999999999708962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14822.3</v>
      </c>
      <c r="D191" s="2">
        <f>'PR-RAS'!E195</f>
        <v>23384.41</v>
      </c>
      <c r="E191" s="2">
        <v>0</v>
      </c>
      <c r="F191" s="2">
        <v>0</v>
      </c>
      <c r="G191" s="3">
        <f t="shared" si="0"/>
        <v>11702.3128</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260.95</v>
      </c>
      <c r="D192" s="2">
        <f>'PR-RAS'!E196</f>
        <v>697.52</v>
      </c>
      <c r="E192" s="2">
        <v>0</v>
      </c>
      <c r="F192" s="2">
        <v>0</v>
      </c>
      <c r="G192" s="3">
        <f t="shared" si="0"/>
        <v>316.29408999999998</v>
      </c>
      <c r="H192" s="3">
        <f t="shared" si="1"/>
        <v>0.53000000000002956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6167.49</v>
      </c>
      <c r="D193" s="2">
        <f>'PR-RAS'!E197</f>
        <v>6375.45</v>
      </c>
      <c r="E193" s="2">
        <v>0</v>
      </c>
      <c r="F193" s="2">
        <v>0</v>
      </c>
      <c r="G193" s="3">
        <f t="shared" si="0"/>
        <v>3632.33088</v>
      </c>
      <c r="H193" s="3">
        <f t="shared" si="1"/>
        <v>0.93999999999959982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663.61</v>
      </c>
      <c r="D194" s="2">
        <f>'PR-RAS'!E198</f>
        <v>0</v>
      </c>
      <c r="E194" s="2">
        <v>0</v>
      </c>
      <c r="F194" s="2">
        <v>0</v>
      </c>
      <c r="G194" s="3">
        <f t="shared" si="0"/>
        <v>128.07673</v>
      </c>
      <c r="H194" s="3">
        <f t="shared" si="1"/>
        <v>0.38999999999998636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7978.44</v>
      </c>
      <c r="D195" s="2">
        <f>'PR-RAS'!E199</f>
        <v>4423.38</v>
      </c>
      <c r="E195" s="2">
        <v>0</v>
      </c>
      <c r="F195" s="2">
        <v>0</v>
      </c>
      <c r="G195" s="3">
        <f t="shared" si="0"/>
        <v>3264.0888000000004</v>
      </c>
      <c r="H195" s="3">
        <f t="shared" si="1"/>
        <v>0.81999999999970896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2902.7</v>
      </c>
      <c r="D197" s="2">
        <f>'PR-RAS'!E201</f>
        <v>2590.6999999999998</v>
      </c>
      <c r="E197" s="2">
        <v>0</v>
      </c>
      <c r="F197" s="2">
        <v>0</v>
      </c>
      <c r="G197" s="3">
        <f t="shared" si="0"/>
        <v>1584.4836</v>
      </c>
      <c r="H197" s="3">
        <f t="shared" si="1"/>
        <v>0.6000000000003638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6817.33</v>
      </c>
      <c r="D198" s="2">
        <f>'PR-RAS'!E202</f>
        <v>1490.5499999999997</v>
      </c>
      <c r="E198" s="2">
        <v>0</v>
      </c>
      <c r="F198" s="2">
        <v>0</v>
      </c>
      <c r="G198" s="3">
        <f t="shared" si="0"/>
        <v>1930.2907100000002</v>
      </c>
      <c r="H198" s="3">
        <f t="shared" si="1"/>
        <v>0.78000000000020009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1083.3800000000001</v>
      </c>
      <c r="D204" s="2">
        <f>'PR-RAS'!E208</f>
        <v>289.39</v>
      </c>
      <c r="E204" s="2">
        <v>0</v>
      </c>
      <c r="F204" s="2">
        <v>0</v>
      </c>
      <c r="G204" s="3">
        <f t="shared" si="0"/>
        <v>337.41848000000005</v>
      </c>
      <c r="H204" s="3">
        <f t="shared" si="1"/>
        <v>0.7700000000000955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1083.3800000000001</v>
      </c>
      <c r="D207" s="2">
        <f>'PR-RAS'!E211</f>
        <v>289.39</v>
      </c>
      <c r="E207" s="2">
        <v>0</v>
      </c>
      <c r="F207" s="2">
        <v>0</v>
      </c>
      <c r="G207" s="3">
        <f t="shared" si="0"/>
        <v>342.40496000000002</v>
      </c>
      <c r="H207" s="3">
        <f t="shared" si="1"/>
        <v>0.7700000000000955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5733.95</v>
      </c>
      <c r="D212" s="2">
        <f>'PR-RAS'!E216</f>
        <v>1201.1599999999999</v>
      </c>
      <c r="E212" s="2">
        <v>0</v>
      </c>
      <c r="F212" s="2">
        <v>0</v>
      </c>
      <c r="G212" s="3">
        <f t="shared" si="0"/>
        <v>1716.7529699999998</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775.42</v>
      </c>
      <c r="D213" s="2">
        <f>'PR-RAS'!E217</f>
        <v>982.17</v>
      </c>
      <c r="E213" s="2">
        <v>0</v>
      </c>
      <c r="F213" s="2">
        <v>0</v>
      </c>
      <c r="G213" s="3">
        <f t="shared" si="0"/>
        <v>580.82911999999999</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4958.53</v>
      </c>
      <c r="D215" s="2">
        <f>'PR-RAS'!E219</f>
        <v>218.99</v>
      </c>
      <c r="E215" s="2">
        <v>0</v>
      </c>
      <c r="F215" s="2">
        <v>0</v>
      </c>
      <c r="G215" s="3">
        <f t="shared" si="0"/>
        <v>1154.8531399999999</v>
      </c>
      <c r="H215" s="3">
        <f t="shared" si="1"/>
        <v>0.48000000000024556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25000</v>
      </c>
      <c r="D217" s="2">
        <f>'PR-RAS'!E221</f>
        <v>8800</v>
      </c>
      <c r="E217" s="2">
        <v>0</v>
      </c>
      <c r="F217" s="2">
        <v>0</v>
      </c>
      <c r="G217" s="3">
        <f t="shared" si="0"/>
        <v>9201.6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25000</v>
      </c>
      <c r="D221" s="2">
        <f>'PR-RAS'!E225</f>
        <v>8800</v>
      </c>
      <c r="E221" s="2">
        <v>0</v>
      </c>
      <c r="F221" s="2">
        <v>0</v>
      </c>
      <c r="G221" s="3">
        <f t="shared" si="0"/>
        <v>9372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25000</v>
      </c>
      <c r="D223" s="2">
        <f>'PR-RAS'!E227</f>
        <v>8800</v>
      </c>
      <c r="E223" s="2">
        <v>0</v>
      </c>
      <c r="F223" s="2">
        <v>0</v>
      </c>
      <c r="G223" s="3">
        <f t="shared" si="0"/>
        <v>9457.2000000000007</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1119</v>
      </c>
      <c r="D226" s="2">
        <f>'PR-RAS'!E230</f>
        <v>7771.75</v>
      </c>
      <c r="E226" s="2">
        <v>0</v>
      </c>
      <c r="F226" s="2">
        <v>0</v>
      </c>
      <c r="G226" s="3">
        <f t="shared" si="0"/>
        <v>3749.0625</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1202.23</v>
      </c>
      <c r="E233" s="2">
        <v>0</v>
      </c>
      <c r="F233" s="2">
        <v>0</v>
      </c>
      <c r="G233" s="3">
        <f t="shared" si="0"/>
        <v>557.83472000000006</v>
      </c>
      <c r="H233" s="3">
        <f t="shared" si="1"/>
        <v>0.23000000000001819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1202.23</v>
      </c>
      <c r="E234" s="2">
        <v>0</v>
      </c>
      <c r="F234" s="2">
        <v>0</v>
      </c>
      <c r="G234" s="3">
        <f t="shared" si="0"/>
        <v>560.23918000000003</v>
      </c>
      <c r="H234" s="3">
        <f t="shared" si="1"/>
        <v>0.23000000000001819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1119</v>
      </c>
      <c r="D242" s="2">
        <f>'PR-RAS'!E246</f>
        <v>6569.52</v>
      </c>
      <c r="E242" s="2">
        <v>0</v>
      </c>
      <c r="F242" s="2">
        <v>0</v>
      </c>
      <c r="G242" s="3">
        <f t="shared" si="0"/>
        <v>3436.1876400000001</v>
      </c>
      <c r="H242" s="3">
        <f t="shared" si="1"/>
        <v>0.47999999999956344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1119</v>
      </c>
      <c r="D243" s="2">
        <f>'PR-RAS'!E247</f>
        <v>6569.52</v>
      </c>
      <c r="E243" s="2">
        <v>0</v>
      </c>
      <c r="F243" s="2">
        <v>0</v>
      </c>
      <c r="G243" s="3">
        <f t="shared" si="0"/>
        <v>3450.4456800000003</v>
      </c>
      <c r="H243" s="3">
        <f t="shared" si="1"/>
        <v>0.47999999999956344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17317.079999999998</v>
      </c>
      <c r="D258" s="2">
        <f>'PR-RAS'!E262</f>
        <v>13581.73</v>
      </c>
      <c r="E258" s="2">
        <v>0</v>
      </c>
      <c r="F258" s="2">
        <v>0</v>
      </c>
      <c r="G258" s="3">
        <f t="shared" si="0"/>
        <v>11431.498779999998</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17317.079999999998</v>
      </c>
      <c r="D265" s="2">
        <f>'PR-RAS'!E269</f>
        <v>13581.73</v>
      </c>
      <c r="E265" s="2">
        <v>0</v>
      </c>
      <c r="F265" s="2">
        <v>0</v>
      </c>
      <c r="G265" s="3">
        <f t="shared" si="0"/>
        <v>11742.86256</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7524.62</v>
      </c>
      <c r="D266" s="2">
        <f>'PR-RAS'!E270</f>
        <v>4911.57</v>
      </c>
      <c r="E266" s="2">
        <v>0</v>
      </c>
      <c r="F266" s="2">
        <v>0</v>
      </c>
      <c r="G266" s="3">
        <f t="shared" si="0"/>
        <v>4597.1563999999998</v>
      </c>
      <c r="H266" s="3">
        <f t="shared" si="1"/>
        <v>0.81000000000040018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9792.4599999999991</v>
      </c>
      <c r="D267" s="2">
        <f>'PR-RAS'!E271</f>
        <v>8670.16</v>
      </c>
      <c r="E267" s="2">
        <v>0</v>
      </c>
      <c r="F267" s="2">
        <v>0</v>
      </c>
      <c r="G267" s="3">
        <f t="shared" si="0"/>
        <v>7217.3194800000001</v>
      </c>
      <c r="H267" s="3">
        <f t="shared" si="1"/>
        <v>0.61999999999898137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10147.56</v>
      </c>
      <c r="D269" s="2">
        <f>'PR-RAS'!E273</f>
        <v>9742.61</v>
      </c>
      <c r="E269" s="2">
        <v>0</v>
      </c>
      <c r="F269" s="2">
        <v>0</v>
      </c>
      <c r="G269" s="3">
        <f t="shared" si="0"/>
        <v>7941.5850399999999</v>
      </c>
      <c r="H269" s="3">
        <f t="shared" si="1"/>
        <v>0.82999999999992724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10147.56</v>
      </c>
      <c r="D270" s="2">
        <f>'PR-RAS'!E274</f>
        <v>9742.61</v>
      </c>
      <c r="E270" s="2">
        <v>0</v>
      </c>
      <c r="F270" s="2">
        <v>0</v>
      </c>
      <c r="G270" s="3">
        <f t="shared" si="0"/>
        <v>7971.2178199999998</v>
      </c>
      <c r="H270" s="3">
        <f t="shared" si="1"/>
        <v>0.82999999999992724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10147.56</v>
      </c>
      <c r="D271" s="2">
        <f>'PR-RAS'!E275</f>
        <v>9742.61</v>
      </c>
      <c r="E271" s="2">
        <v>0</v>
      </c>
      <c r="F271" s="2">
        <v>0</v>
      </c>
      <c r="G271" s="3">
        <f t="shared" si="0"/>
        <v>8000.8505999999998</v>
      </c>
      <c r="H271" s="3">
        <f t="shared" si="1"/>
        <v>0.82999999999992724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360317.5</v>
      </c>
      <c r="D295" s="2">
        <f>'PR-RAS'!E299</f>
        <v>467451.16</v>
      </c>
      <c r="E295" s="2">
        <v>0</v>
      </c>
      <c r="F295" s="2">
        <v>0</v>
      </c>
      <c r="G295" s="3">
        <f t="shared" si="12"/>
        <v>380794.62707999995</v>
      </c>
      <c r="H295" s="3">
        <f t="shared" si="13"/>
        <v>0.65999999997438863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159720.82</v>
      </c>
      <c r="D296" s="2">
        <f>'PR-RAS'!E300</f>
        <v>11243.749999999942</v>
      </c>
      <c r="E296" s="2">
        <v>0</v>
      </c>
      <c r="F296" s="2">
        <v>0</v>
      </c>
      <c r="G296" s="3">
        <f t="shared" si="12"/>
        <v>53751.454399999966</v>
      </c>
      <c r="H296" s="3">
        <f t="shared" si="13"/>
        <v>0.43000000005122274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87709.69</v>
      </c>
      <c r="D299" s="2">
        <f>'PR-RAS'!E303</f>
        <v>106052.12</v>
      </c>
      <c r="E299" s="2">
        <v>0</v>
      </c>
      <c r="F299" s="2">
        <v>0</v>
      </c>
      <c r="G299" s="3">
        <f t="shared" si="12"/>
        <v>89344.551139999996</v>
      </c>
      <c r="H299" s="3">
        <f t="shared" si="13"/>
        <v>0.42999999999301508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10037.530000000001</v>
      </c>
      <c r="D300" s="2">
        <f>'PR-RAS'!E304</f>
        <v>10194.700000000001</v>
      </c>
      <c r="E300" s="2">
        <v>0</v>
      </c>
      <c r="F300" s="2">
        <v>0</v>
      </c>
      <c r="G300" s="3">
        <f t="shared" si="12"/>
        <v>9097.6520700000001</v>
      </c>
      <c r="H300" s="3">
        <f t="shared" si="13"/>
        <v>0.76999999999861757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494</v>
      </c>
      <c r="E303" s="2">
        <v>0</v>
      </c>
      <c r="F303" s="2">
        <v>0</v>
      </c>
      <c r="G303" s="3">
        <f t="shared" si="12"/>
        <v>298.37599999999998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494</v>
      </c>
      <c r="E304" s="2">
        <v>0</v>
      </c>
      <c r="F304" s="2">
        <v>0</v>
      </c>
      <c r="G304" s="3">
        <f t="shared" si="12"/>
        <v>299.36399999999998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494</v>
      </c>
      <c r="E305" s="2">
        <v>0</v>
      </c>
      <c r="F305" s="2">
        <v>0</v>
      </c>
      <c r="G305" s="3">
        <f t="shared" si="12"/>
        <v>300.35199999999998</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494</v>
      </c>
      <c r="E306" s="2">
        <v>0</v>
      </c>
      <c r="F306" s="2">
        <v>0</v>
      </c>
      <c r="G306" s="3">
        <f t="shared" si="12"/>
        <v>301.33999999999997</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175166.15</v>
      </c>
      <c r="D355" s="2">
        <f>'PR-RAS'!E360</f>
        <v>104630.8</v>
      </c>
      <c r="E355" s="2">
        <v>0</v>
      </c>
      <c r="F355" s="2">
        <v>0</v>
      </c>
      <c r="G355" s="3">
        <f t="shared" si="12"/>
        <v>136087.4235</v>
      </c>
      <c r="H355" s="3">
        <f t="shared" si="13"/>
        <v>0.34999999999126885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47297.1</v>
      </c>
      <c r="D368" s="2">
        <f>'PR-RAS'!E373</f>
        <v>8161.02</v>
      </c>
      <c r="E368" s="2">
        <v>0</v>
      </c>
      <c r="F368" s="2">
        <v>0</v>
      </c>
      <c r="G368" s="3">
        <f t="shared" si="12"/>
        <v>23348.22438</v>
      </c>
      <c r="H368" s="3">
        <f t="shared" si="13"/>
        <v>0.11999999999898137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7562.5</v>
      </c>
      <c r="D369" s="2">
        <f>'PR-RAS'!E374</f>
        <v>0</v>
      </c>
      <c r="E369" s="2">
        <v>0</v>
      </c>
      <c r="F369" s="2">
        <v>0</v>
      </c>
      <c r="G369" s="3">
        <f t="shared" si="12"/>
        <v>2783</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7562.5</v>
      </c>
      <c r="D373" s="2">
        <f>'PR-RAS'!E378</f>
        <v>0</v>
      </c>
      <c r="E373" s="2">
        <v>0</v>
      </c>
      <c r="F373" s="2">
        <v>0</v>
      </c>
      <c r="G373" s="3">
        <f t="shared" si="12"/>
        <v>2813.25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39734.6</v>
      </c>
      <c r="D374" s="2">
        <f>'PR-RAS'!E379</f>
        <v>8161.02</v>
      </c>
      <c r="E374" s="2">
        <v>0</v>
      </c>
      <c r="F374" s="2">
        <v>0</v>
      </c>
      <c r="G374" s="3">
        <f t="shared" si="12"/>
        <v>20909.12672</v>
      </c>
      <c r="H374" s="3">
        <f t="shared" si="13"/>
        <v>0.42000000000189175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3825</v>
      </c>
      <c r="D375" s="2">
        <f>'PR-RAS'!E380</f>
        <v>1418.52</v>
      </c>
      <c r="E375" s="2">
        <v>0</v>
      </c>
      <c r="F375" s="2">
        <v>0</v>
      </c>
      <c r="G375" s="3">
        <f t="shared" si="12"/>
        <v>2491.6029600000002</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31000</v>
      </c>
      <c r="D377" s="2">
        <f>'PR-RAS'!E382</f>
        <v>0</v>
      </c>
      <c r="E377" s="2">
        <v>0</v>
      </c>
      <c r="F377" s="2">
        <v>0</v>
      </c>
      <c r="G377" s="3">
        <f t="shared" si="12"/>
        <v>11656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4909.6000000000004</v>
      </c>
      <c r="D379" s="2">
        <f>'PR-RAS'!E384</f>
        <v>6742.5</v>
      </c>
      <c r="E379" s="2">
        <v>0</v>
      </c>
      <c r="F379" s="2">
        <v>0</v>
      </c>
      <c r="G379" s="3">
        <f t="shared" si="12"/>
        <v>6953.1587999999992</v>
      </c>
      <c r="H379" s="3">
        <f t="shared" si="13"/>
        <v>0.8999999999996362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127869.05</v>
      </c>
      <c r="D407" s="2">
        <f>'PR-RAS'!E412</f>
        <v>96469.78</v>
      </c>
      <c r="E407" s="2">
        <v>0</v>
      </c>
      <c r="F407" s="2">
        <v>0</v>
      </c>
      <c r="G407" s="3">
        <f t="shared" si="12"/>
        <v>130248.29566</v>
      </c>
      <c r="H407" s="3">
        <f t="shared" si="13"/>
        <v>0.27000000000407454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127869.05</v>
      </c>
      <c r="D408" s="2">
        <f>'PR-RAS'!E413</f>
        <v>96469.78</v>
      </c>
      <c r="E408" s="2">
        <v>0</v>
      </c>
      <c r="F408" s="2">
        <v>0</v>
      </c>
      <c r="G408" s="3">
        <f t="shared" si="12"/>
        <v>130569.10426999998</v>
      </c>
      <c r="H408" s="3">
        <f t="shared" si="13"/>
        <v>0.27000000000407454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175166.15</v>
      </c>
      <c r="D413" s="2">
        <f>'PR-RAS'!E418</f>
        <v>104136.8</v>
      </c>
      <c r="E413" s="2">
        <v>0</v>
      </c>
      <c r="F413" s="2">
        <v>0</v>
      </c>
      <c r="G413" s="3">
        <f t="shared" si="12"/>
        <v>157977.177</v>
      </c>
      <c r="H413" s="3">
        <f t="shared" si="13"/>
        <v>0.34999999999126885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26068.21</v>
      </c>
      <c r="D415" s="2">
        <f>'PR-RAS'!E420</f>
        <v>20171.8</v>
      </c>
      <c r="E415" s="2">
        <v>0</v>
      </c>
      <c r="F415" s="2">
        <v>0</v>
      </c>
      <c r="G415" s="3">
        <f t="shared" si="12"/>
        <v>27494.489339999996</v>
      </c>
      <c r="H415" s="3">
        <f t="shared" si="13"/>
        <v>0.40999999999985448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520038.32</v>
      </c>
      <c r="D417" s="2">
        <f>'PR-RAS'!E422</f>
        <v>479188.90999999992</v>
      </c>
      <c r="E417" s="2">
        <v>0</v>
      </c>
      <c r="F417" s="2">
        <v>0</v>
      </c>
      <c r="G417" s="3">
        <f t="shared" si="12"/>
        <v>615021.11423999991</v>
      </c>
      <c r="H417" s="3">
        <f t="shared" si="13"/>
        <v>0.41000000009080395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535483.65</v>
      </c>
      <c r="D418" s="2">
        <f>'PR-RAS'!E423</f>
        <v>572081.96</v>
      </c>
      <c r="E418" s="2">
        <v>0</v>
      </c>
      <c r="F418" s="2">
        <v>0</v>
      </c>
      <c r="G418" s="3">
        <f t="shared" si="12"/>
        <v>700413.03668999986</v>
      </c>
      <c r="H418" s="3">
        <f t="shared" si="13"/>
        <v>0.39000000001396984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15445.330000000016</v>
      </c>
      <c r="D420" s="2">
        <f>'PR-RAS'!E425</f>
        <v>92893.050000000047</v>
      </c>
      <c r="E420" s="2">
        <v>0</v>
      </c>
      <c r="F420" s="2">
        <v>0</v>
      </c>
      <c r="G420" s="3">
        <f t="shared" si="12"/>
        <v>84315.96917000004</v>
      </c>
      <c r="H420" s="3">
        <f t="shared" si="13"/>
        <v>0.38000000006286427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113777.9</v>
      </c>
      <c r="D422" s="2">
        <f>'PR-RAS'!E427</f>
        <v>126223.92</v>
      </c>
      <c r="E422" s="2">
        <v>0</v>
      </c>
      <c r="F422" s="2">
        <v>0</v>
      </c>
      <c r="G422" s="3">
        <f t="shared" si="12"/>
        <v>154181.03654</v>
      </c>
      <c r="H422" s="3">
        <f t="shared" si="13"/>
        <v>0.180000000007567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10037.530000000001</v>
      </c>
      <c r="D423" s="2">
        <f>'PR-RAS'!E428</f>
        <v>10194.700000000001</v>
      </c>
      <c r="E423" s="2">
        <v>0</v>
      </c>
      <c r="F423" s="2">
        <v>0</v>
      </c>
      <c r="G423" s="3">
        <f t="shared" si="12"/>
        <v>12840.16446</v>
      </c>
      <c r="H423" s="3">
        <f t="shared" si="13"/>
        <v>0.76999999999861757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40000</v>
      </c>
      <c r="D424" s="2">
        <f>'PR-RAS'!E430</f>
        <v>40000</v>
      </c>
      <c r="E424" s="2">
        <v>0</v>
      </c>
      <c r="F424" s="2">
        <v>0</v>
      </c>
      <c r="G424" s="3">
        <f t="shared" si="12"/>
        <v>50760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40000</v>
      </c>
      <c r="D485" s="2">
        <f>'PR-RAS'!E491</f>
        <v>40000</v>
      </c>
      <c r="E485" s="2">
        <v>0</v>
      </c>
      <c r="F485" s="2">
        <v>0</v>
      </c>
      <c r="G485" s="3">
        <f t="shared" si="12"/>
        <v>58080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40000</v>
      </c>
      <c r="D491" s="2">
        <f>'PR-RAS'!E497</f>
        <v>40000</v>
      </c>
      <c r="E491" s="2">
        <v>0</v>
      </c>
      <c r="F491" s="2">
        <v>0</v>
      </c>
      <c r="G491" s="3">
        <f t="shared" si="12"/>
        <v>58800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40000</v>
      </c>
      <c r="D492" s="2">
        <f>'PR-RAS'!E498</f>
        <v>40000</v>
      </c>
      <c r="E492" s="2">
        <v>0</v>
      </c>
      <c r="F492" s="2">
        <v>0</v>
      </c>
      <c r="G492" s="3">
        <f t="shared" si="12"/>
        <v>58920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42897.1</v>
      </c>
      <c r="D529" s="2">
        <f>'PR-RAS'!E535</f>
        <v>14663.32</v>
      </c>
      <c r="E529" s="2">
        <v>0</v>
      </c>
      <c r="F529" s="2">
        <v>0</v>
      </c>
      <c r="G529" s="3">
        <f t="shared" ref="G529:G836" si="14">(B529/1000)*(C529*1+D529*2)</f>
        <v>38134.134719999995</v>
      </c>
      <c r="H529" s="3">
        <f t="shared" ref="H529:H836" si="15">ABS(C529-ROUND(C529,0))+ABS(D529-ROUND(D529,0))</f>
        <v>0.41999999999825377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1330</v>
      </c>
      <c r="E578" s="2">
        <v>0</v>
      </c>
      <c r="F578" s="2">
        <v>0</v>
      </c>
      <c r="G578" s="3">
        <f t="shared" si="14"/>
        <v>1534.82</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1330</v>
      </c>
      <c r="E583" s="2">
        <v>0</v>
      </c>
      <c r="F583" s="2">
        <v>0</v>
      </c>
      <c r="G583" s="3">
        <f t="shared" si="14"/>
        <v>1548.12</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1330</v>
      </c>
      <c r="E584" s="2">
        <v>0</v>
      </c>
      <c r="F584" s="2">
        <v>0</v>
      </c>
      <c r="G584" s="3">
        <f t="shared" si="14"/>
        <v>1550.78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42897.1</v>
      </c>
      <c r="D591" s="2">
        <f>'PR-RAS'!E597</f>
        <v>13333.32</v>
      </c>
      <c r="E591" s="2">
        <v>0</v>
      </c>
      <c r="F591" s="2">
        <v>0</v>
      </c>
      <c r="G591" s="3">
        <f t="shared" si="14"/>
        <v>41042.606599999992</v>
      </c>
      <c r="H591" s="3">
        <f t="shared" si="15"/>
        <v>0.41999999999825377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40000.1</v>
      </c>
      <c r="D597" s="2">
        <f>'PR-RAS'!E603</f>
        <v>13333.32</v>
      </c>
      <c r="E597" s="2">
        <v>0</v>
      </c>
      <c r="F597" s="2">
        <v>0</v>
      </c>
      <c r="G597" s="3">
        <f t="shared" si="14"/>
        <v>39733.377039999992</v>
      </c>
      <c r="H597" s="3">
        <f t="shared" si="15"/>
        <v>0.41999999999825377</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40000.1</v>
      </c>
      <c r="D598" s="2">
        <f>'PR-RAS'!E604</f>
        <v>13333.32</v>
      </c>
      <c r="E598" s="2">
        <v>0</v>
      </c>
      <c r="F598" s="2">
        <v>0</v>
      </c>
      <c r="G598" s="3">
        <f t="shared" si="14"/>
        <v>39800.043779999993</v>
      </c>
      <c r="H598" s="3">
        <f t="shared" si="15"/>
        <v>0.41999999999825377</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2897</v>
      </c>
      <c r="D615" s="2">
        <f>'PR-RAS'!E621</f>
        <v>0</v>
      </c>
      <c r="E615" s="2">
        <v>0</v>
      </c>
      <c r="F615" s="2">
        <v>0</v>
      </c>
      <c r="G615" s="3">
        <f t="shared" si="14"/>
        <v>1778.758</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2897</v>
      </c>
      <c r="D616" s="2">
        <f>'PR-RAS'!E622</f>
        <v>0</v>
      </c>
      <c r="E616" s="2">
        <v>0</v>
      </c>
      <c r="F616" s="2">
        <v>0</v>
      </c>
      <c r="G616" s="3">
        <f t="shared" si="14"/>
        <v>1781.655</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25336.68</v>
      </c>
      <c r="E633" s="2">
        <v>0</v>
      </c>
      <c r="F633" s="2">
        <v>0</v>
      </c>
      <c r="G633" s="3">
        <f t="shared" si="14"/>
        <v>32025.56352</v>
      </c>
      <c r="H633" s="3">
        <f t="shared" si="15"/>
        <v>0.31999999999970896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2897.0999999999985</v>
      </c>
      <c r="D634" s="2">
        <f>'PR-RAS'!E640</f>
        <v>0</v>
      </c>
      <c r="E634" s="2">
        <v>0</v>
      </c>
      <c r="F634" s="2">
        <v>0</v>
      </c>
      <c r="G634" s="3">
        <f t="shared" si="14"/>
        <v>1833.864299999999</v>
      </c>
      <c r="H634" s="3">
        <f t="shared" si="15"/>
        <v>9.9999999998544808E-2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560038.32000000007</v>
      </c>
      <c r="D637" s="2">
        <f>'PR-RAS'!E643</f>
        <v>519188.90999999992</v>
      </c>
      <c r="E637" s="2">
        <v>0</v>
      </c>
      <c r="F637" s="2">
        <v>0</v>
      </c>
      <c r="G637" s="3">
        <f t="shared" si="14"/>
        <v>1016592.66504</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578380.75</v>
      </c>
      <c r="D638" s="2">
        <f>'PR-RAS'!E644</f>
        <v>586745.27999999991</v>
      </c>
      <c r="E638" s="2">
        <v>0</v>
      </c>
      <c r="F638" s="2">
        <v>0</v>
      </c>
      <c r="G638" s="3">
        <f t="shared" si="14"/>
        <v>1115942.0244699998</v>
      </c>
      <c r="H638" s="3">
        <f t="shared" si="15"/>
        <v>0.52999999991152436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18342.429999999935</v>
      </c>
      <c r="D640" s="2">
        <f>'PR-RAS'!E646</f>
        <v>67556.37</v>
      </c>
      <c r="E640" s="2">
        <v>0</v>
      </c>
      <c r="F640" s="2">
        <v>0</v>
      </c>
      <c r="G640" s="3">
        <f t="shared" si="14"/>
        <v>98057.853629999954</v>
      </c>
      <c r="H640" s="3">
        <f t="shared" si="15"/>
        <v>0.79999999993015081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113777.9</v>
      </c>
      <c r="D642" s="2">
        <f>'PR-RAS'!E648</f>
        <v>126223.92</v>
      </c>
      <c r="E642" s="2">
        <v>0</v>
      </c>
      <c r="F642" s="2">
        <v>0</v>
      </c>
      <c r="G642" s="3">
        <f t="shared" si="14"/>
        <v>234750.69933999999</v>
      </c>
      <c r="H642" s="3">
        <f t="shared" si="15"/>
        <v>0.180000000007567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132120.32999999993</v>
      </c>
      <c r="D644" s="2">
        <f>'PR-RAS'!E650</f>
        <v>193780.28999999998</v>
      </c>
      <c r="E644" s="2">
        <v>0</v>
      </c>
      <c r="F644" s="2">
        <v>0</v>
      </c>
      <c r="G644" s="3">
        <f t="shared" si="14"/>
        <v>334154.82512999995</v>
      </c>
      <c r="H644" s="3">
        <f t="shared" si="15"/>
        <v>0.6199999999080319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8821.5499999999993</v>
      </c>
      <c r="D646" s="2">
        <f>'PR-RAS'!E653</f>
        <v>58371.92</v>
      </c>
      <c r="E646" s="2">
        <v>0</v>
      </c>
      <c r="F646" s="2">
        <v>0</v>
      </c>
      <c r="G646" s="3">
        <f t="shared" si="14"/>
        <v>80989.676550000004</v>
      </c>
      <c r="H646" s="3">
        <f t="shared" si="15"/>
        <v>0.53000000000247383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585562.80000000005</v>
      </c>
      <c r="D647" s="2">
        <f>'PR-RAS'!E654</f>
        <v>526431.21</v>
      </c>
      <c r="E647" s="2">
        <v>0</v>
      </c>
      <c r="F647" s="2">
        <v>0</v>
      </c>
      <c r="G647" s="3">
        <f t="shared" si="14"/>
        <v>1058422.69212</v>
      </c>
      <c r="H647" s="3">
        <f t="shared" si="15"/>
        <v>0.40999999991618097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536012.43000000005</v>
      </c>
      <c r="D648" s="2">
        <f>'PR-RAS'!E655</f>
        <v>530549.18999999994</v>
      </c>
      <c r="E648" s="2">
        <v>0</v>
      </c>
      <c r="F648" s="2">
        <v>0</v>
      </c>
      <c r="G648" s="3">
        <f t="shared" si="14"/>
        <v>1033330.6940700001</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58371.920000000042</v>
      </c>
      <c r="D649" s="2">
        <f>'PR-RAS'!E656</f>
        <v>54253.940000000061</v>
      </c>
      <c r="E649" s="2">
        <v>0</v>
      </c>
      <c r="F649" s="2">
        <v>0</v>
      </c>
      <c r="G649" s="3">
        <f t="shared" si="14"/>
        <v>108138.11040000011</v>
      </c>
      <c r="H649" s="3">
        <f t="shared" si="15"/>
        <v>0.13999999989755452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18</v>
      </c>
      <c r="D650" s="2">
        <f>'PR-RAS'!E657</f>
        <v>17</v>
      </c>
      <c r="E650" s="2">
        <v>0</v>
      </c>
      <c r="F650" s="2">
        <v>0</v>
      </c>
      <c r="G650" s="3">
        <f t="shared" si="14"/>
        <v>33.748000000000005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18</v>
      </c>
      <c r="D652" s="2">
        <f>'PR-RAS'!E659</f>
        <v>17</v>
      </c>
      <c r="E652" s="2">
        <v>0</v>
      </c>
      <c r="F652" s="2">
        <v>0</v>
      </c>
      <c r="G652" s="3">
        <f t="shared" si="14"/>
        <v>33.852000000000004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48</v>
      </c>
      <c r="E656" s="2">
        <v>0</v>
      </c>
      <c r="F656" s="2">
        <v>0</v>
      </c>
      <c r="G656" s="3">
        <f t="shared" ref="G656:G657" si="16">(B656/1000)*(C656*1+D656*2)</f>
        <v>62.88</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2910.53</v>
      </c>
      <c r="D657" s="2">
        <f>'PR-RAS'!E664</f>
        <v>5954.95</v>
      </c>
      <c r="E657" s="2">
        <v>0</v>
      </c>
      <c r="F657" s="2">
        <v>0</v>
      </c>
      <c r="G657" s="3">
        <f t="shared" si="16"/>
        <v>9722.2020800000009</v>
      </c>
      <c r="H657" s="3">
        <f t="shared" si="17"/>
        <v>0.51999999999998181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2680</v>
      </c>
      <c r="D662" s="2">
        <f>'PR-RAS'!E669</f>
        <v>640</v>
      </c>
      <c r="E662" s="2">
        <v>0</v>
      </c>
      <c r="F662" s="2">
        <v>0</v>
      </c>
      <c r="G662" s="3">
        <f t="shared" si="14"/>
        <v>2617.56</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5000</v>
      </c>
      <c r="D663" s="2">
        <f>'PR-RAS'!E670</f>
        <v>5000</v>
      </c>
      <c r="E663" s="2">
        <v>0</v>
      </c>
      <c r="F663" s="2">
        <v>0</v>
      </c>
      <c r="G663" s="3">
        <f t="shared" si="14"/>
        <v>9930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116880.73</v>
      </c>
      <c r="D666" s="2">
        <f>'PR-RAS'!E673</f>
        <v>99805.75</v>
      </c>
      <c r="E666" s="2">
        <v>0</v>
      </c>
      <c r="F666" s="2">
        <v>0</v>
      </c>
      <c r="G666" s="3">
        <f t="shared" si="14"/>
        <v>210467.33295000001</v>
      </c>
      <c r="H666" s="3">
        <f t="shared" si="15"/>
        <v>0.52000000000407454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7500</v>
      </c>
      <c r="D667" s="2">
        <f>'PR-RAS'!E674</f>
        <v>6000</v>
      </c>
      <c r="E667" s="2">
        <v>0</v>
      </c>
      <c r="F667" s="2">
        <v>0</v>
      </c>
      <c r="G667" s="3">
        <f t="shared" si="14"/>
        <v>12987</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9039.7900000000009</v>
      </c>
      <c r="D670" s="2">
        <f>'PR-RAS'!E677</f>
        <v>0</v>
      </c>
      <c r="E670" s="2">
        <v>0</v>
      </c>
      <c r="F670" s="2">
        <v>0</v>
      </c>
      <c r="G670" s="3">
        <f t="shared" si="14"/>
        <v>6047.6195100000014</v>
      </c>
      <c r="H670" s="3">
        <f t="shared" si="15"/>
        <v>0.20999999999912689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186983.23</v>
      </c>
      <c r="D695" s="2">
        <f>'PR-RAS'!E702</f>
        <v>214728.99</v>
      </c>
      <c r="E695" s="2">
        <v>0</v>
      </c>
      <c r="F695" s="2">
        <v>0</v>
      </c>
      <c r="G695" s="3">
        <f t="shared" si="14"/>
        <v>427810.19973999995</v>
      </c>
      <c r="H695" s="3">
        <f t="shared" si="15"/>
        <v>0.2400000000197906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7426</v>
      </c>
      <c r="D727" s="2">
        <f>'PR-RAS'!E734</f>
        <v>11636</v>
      </c>
      <c r="E727" s="2">
        <v>0</v>
      </c>
      <c r="F727" s="2">
        <v>0</v>
      </c>
      <c r="G727" s="3">
        <f t="shared" si="14"/>
        <v>22286.748</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2384.35</v>
      </c>
      <c r="D730" s="2">
        <f>'PR-RAS'!E737</f>
        <v>0</v>
      </c>
      <c r="E730" s="2">
        <v>0</v>
      </c>
      <c r="F730" s="2">
        <v>0</v>
      </c>
      <c r="G730" s="3">
        <f t="shared" si="14"/>
        <v>1738.1911499999999</v>
      </c>
      <c r="H730" s="3">
        <f t="shared" si="15"/>
        <v>0.34999999999990905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2639.83</v>
      </c>
      <c r="D731" s="2">
        <f>'PR-RAS'!E738</f>
        <v>6272.99</v>
      </c>
      <c r="E731" s="2">
        <v>0</v>
      </c>
      <c r="F731" s="2">
        <v>0</v>
      </c>
      <c r="G731" s="3">
        <f t="shared" si="14"/>
        <v>11085.641299999999</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14822.3</v>
      </c>
      <c r="D734" s="2">
        <f>'PR-RAS'!E741</f>
        <v>16976.009999999998</v>
      </c>
      <c r="E734" s="2">
        <v>0</v>
      </c>
      <c r="F734" s="2">
        <v>0</v>
      </c>
      <c r="G734" s="3">
        <f t="shared" si="14"/>
        <v>35751.576559999994</v>
      </c>
      <c r="H734" s="3">
        <f t="shared" si="15"/>
        <v>0.30999999999767169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1083.3800000000001</v>
      </c>
      <c r="D753" s="2">
        <f>'PR-RAS'!E760</f>
        <v>289.39</v>
      </c>
      <c r="E753" s="2">
        <v>0</v>
      </c>
      <c r="F753" s="2">
        <v>0</v>
      </c>
      <c r="G753" s="3">
        <f t="shared" si="14"/>
        <v>1249.9443200000001</v>
      </c>
      <c r="H753" s="3">
        <f t="shared" si="15"/>
        <v>0.7700000000000955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1202.23</v>
      </c>
      <c r="E773" s="2">
        <v>0</v>
      </c>
      <c r="F773" s="2">
        <v>0</v>
      </c>
      <c r="G773" s="3">
        <f t="shared" si="14"/>
        <v>1856.2431200000001</v>
      </c>
      <c r="H773" s="3">
        <f t="shared" si="15"/>
        <v>0.23000000000001819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6356.64</v>
      </c>
      <c r="D836" s="2">
        <f>'PR-RAS'!E843</f>
        <v>4274.49</v>
      </c>
      <c r="E836" s="2">
        <v>0</v>
      </c>
      <c r="F836" s="2">
        <v>0</v>
      </c>
      <c r="G836" s="3">
        <f t="shared" si="14"/>
        <v>12446.192699999998</v>
      </c>
      <c r="H836" s="3">
        <f t="shared" si="15"/>
        <v>0.8499999999994543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1167.98</v>
      </c>
      <c r="D839" s="2">
        <f>'PR-RAS'!E846</f>
        <v>637.08000000000004</v>
      </c>
      <c r="E839" s="2">
        <v>0</v>
      </c>
      <c r="F839" s="2">
        <v>0</v>
      </c>
      <c r="G839" s="3">
        <f t="shared" si="34"/>
        <v>2046.5133200000002</v>
      </c>
      <c r="H839" s="3">
        <f t="shared" si="35"/>
        <v>0.10000000000002274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4175.12</v>
      </c>
      <c r="D844" s="2">
        <f>'PR-RAS'!E851</f>
        <v>0</v>
      </c>
      <c r="E844" s="2">
        <v>0</v>
      </c>
      <c r="F844" s="2">
        <v>0</v>
      </c>
      <c r="G844" s="3">
        <f t="shared" si="34"/>
        <v>3519.6261599999998</v>
      </c>
      <c r="H844" s="3">
        <f t="shared" si="35"/>
        <v>0.11999999999989086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5592.08</v>
      </c>
      <c r="D845" s="2">
        <f>'PR-RAS'!E852</f>
        <v>8670.16</v>
      </c>
      <c r="E845" s="2">
        <v>0</v>
      </c>
      <c r="F845" s="2">
        <v>0</v>
      </c>
      <c r="G845" s="3">
        <f t="shared" si="34"/>
        <v>19354.945599999999</v>
      </c>
      <c r="H845" s="3">
        <f t="shared" si="35"/>
        <v>0.23999999999978172</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25.26</v>
      </c>
      <c r="D848" s="2">
        <f>'PR-RAS'!E855</f>
        <v>0</v>
      </c>
      <c r="E848" s="2">
        <v>0</v>
      </c>
      <c r="F848" s="2">
        <v>0</v>
      </c>
      <c r="G848" s="3">
        <f t="shared" si="34"/>
        <v>21.395220000000002</v>
      </c>
      <c r="H848" s="3">
        <f t="shared" si="35"/>
        <v>0.26000000000000156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40000</v>
      </c>
      <c r="D898" s="2">
        <f>'PR-RAS'!E905</f>
        <v>40000</v>
      </c>
      <c r="E898" s="2">
        <v>0</v>
      </c>
      <c r="F898" s="2">
        <v>0</v>
      </c>
      <c r="G898" s="3">
        <f t="shared" si="34"/>
        <v>107640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40000.1</v>
      </c>
      <c r="D966" s="2">
        <f>'PR-RAS'!E973</f>
        <v>13333.32</v>
      </c>
      <c r="E966" s="2">
        <v>0</v>
      </c>
      <c r="F966" s="2">
        <v>0</v>
      </c>
      <c r="G966" s="3">
        <f t="shared" si="34"/>
        <v>64333.404099999992</v>
      </c>
      <c r="H966" s="3">
        <f t="shared" si="35"/>
        <v>0.41999999999825377</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2897</v>
      </c>
      <c r="D988" s="2">
        <f>'PR-RAS'!E995</f>
        <v>0</v>
      </c>
      <c r="E988" s="2">
        <v>0</v>
      </c>
      <c r="F988" s="2">
        <v>0</v>
      </c>
      <c r="G988" s="3">
        <f t="shared" si="34"/>
        <v>2859.3389999999999</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2641550.7799999998</v>
      </c>
      <c r="D1011" s="7">
        <f>BILANCA!E6</f>
        <v>2626468.31</v>
      </c>
      <c r="E1011" s="7">
        <v>0</v>
      </c>
      <c r="F1011" s="7">
        <v>0</v>
      </c>
      <c r="G1011" s="8">
        <f t="shared" ref="G1011:G1306" si="38">B1011/1000*C1011+B1011/500*D1011</f>
        <v>7894.4874</v>
      </c>
      <c r="H1011" s="8">
        <f t="shared" si="35"/>
        <v>0.53000000026077032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2570778.8899999997</v>
      </c>
      <c r="D1012" s="2">
        <f>BILANCA!E7</f>
        <v>2558035.21</v>
      </c>
      <c r="E1012" s="2">
        <v>0</v>
      </c>
      <c r="F1012" s="2">
        <v>0</v>
      </c>
      <c r="G1012" s="3">
        <f t="shared" si="38"/>
        <v>15373.698619999999</v>
      </c>
      <c r="H1012" s="3">
        <f t="shared" si="35"/>
        <v>0.32000000029802322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4436.66</v>
      </c>
      <c r="D1013" s="2">
        <f>BILANCA!E8</f>
        <v>4436.66</v>
      </c>
      <c r="E1013" s="2">
        <v>0</v>
      </c>
      <c r="F1013" s="2">
        <v>0</v>
      </c>
      <c r="G1013" s="3">
        <f t="shared" si="38"/>
        <v>39.929940000000002</v>
      </c>
      <c r="H1013" s="3">
        <f t="shared" si="35"/>
        <v>0.68000000000029104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4436.66</v>
      </c>
      <c r="D1014" s="2">
        <f>BILANCA!E9</f>
        <v>4436.66</v>
      </c>
      <c r="E1014" s="2">
        <v>0</v>
      </c>
      <c r="F1014" s="2">
        <v>0</v>
      </c>
      <c r="G1014" s="3">
        <f t="shared" si="38"/>
        <v>53.239919999999998</v>
      </c>
      <c r="H1014" s="3">
        <f t="shared" si="35"/>
        <v>0.68000000000029104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1961677.17</v>
      </c>
      <c r="D1017" s="2">
        <f>BILANCA!E12</f>
        <v>1915848.4100000001</v>
      </c>
      <c r="E1017" s="2">
        <v>0</v>
      </c>
      <c r="F1017" s="2">
        <v>0</v>
      </c>
      <c r="G1017" s="3">
        <f t="shared" si="38"/>
        <v>40553.617930000008</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1871308.7599999998</v>
      </c>
      <c r="D1018" s="2">
        <f>BILANCA!E13</f>
        <v>1838431.82</v>
      </c>
      <c r="E1018" s="2">
        <v>0</v>
      </c>
      <c r="F1018" s="2">
        <v>0</v>
      </c>
      <c r="G1018" s="3">
        <f t="shared" si="38"/>
        <v>44385.379199999996</v>
      </c>
      <c r="H1018" s="3">
        <f t="shared" si="35"/>
        <v>0.42000000015832484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724682.57</v>
      </c>
      <c r="D1020" s="2">
        <f>BILANCA!E15</f>
        <v>724682.57</v>
      </c>
      <c r="E1020" s="2">
        <v>0</v>
      </c>
      <c r="F1020" s="2">
        <v>0</v>
      </c>
      <c r="G1020" s="3">
        <f t="shared" si="38"/>
        <v>21740.477099999996</v>
      </c>
      <c r="H1020" s="3">
        <f t="shared" si="35"/>
        <v>0.86000000010244548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1876833.25</v>
      </c>
      <c r="D1021" s="2">
        <f>BILANCA!E16</f>
        <v>1940217.95</v>
      </c>
      <c r="E1021" s="2">
        <v>0</v>
      </c>
      <c r="F1021" s="2">
        <v>0</v>
      </c>
      <c r="G1021" s="3">
        <f t="shared" si="38"/>
        <v>63329.960649999994</v>
      </c>
      <c r="H1021" s="3">
        <f t="shared" si="35"/>
        <v>0.30000000004656613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892543.48</v>
      </c>
      <c r="D1022" s="2">
        <f>BILANCA!E17</f>
        <v>348721</v>
      </c>
      <c r="E1022" s="2">
        <v>0</v>
      </c>
      <c r="F1022" s="2">
        <v>0</v>
      </c>
      <c r="G1022" s="3">
        <f t="shared" si="38"/>
        <v>19079.82576</v>
      </c>
      <c r="H1022" s="3">
        <f t="shared" si="35"/>
        <v>0.47999999998137355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1622750.54</v>
      </c>
      <c r="D1023" s="2">
        <f>BILANCA!E18</f>
        <v>1175189.7</v>
      </c>
      <c r="E1023" s="2">
        <v>0</v>
      </c>
      <c r="F1023" s="2">
        <v>0</v>
      </c>
      <c r="G1023" s="3">
        <f t="shared" si="38"/>
        <v>51650.68922</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50944.340000000026</v>
      </c>
      <c r="D1024" s="2">
        <f>BILANCA!E19</f>
        <v>41519.569999999949</v>
      </c>
      <c r="E1024" s="2">
        <v>0</v>
      </c>
      <c r="F1024" s="2">
        <v>0</v>
      </c>
      <c r="G1024" s="3">
        <f t="shared" si="38"/>
        <v>1875.7687199999989</v>
      </c>
      <c r="H1024" s="3">
        <f t="shared" si="35"/>
        <v>0.77000000007683411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28298.2</v>
      </c>
      <c r="D1025" s="2">
        <f>BILANCA!E20</f>
        <v>29716.720000000001</v>
      </c>
      <c r="E1025" s="2">
        <v>0</v>
      </c>
      <c r="F1025" s="2">
        <v>0</v>
      </c>
      <c r="G1025" s="3">
        <f t="shared" si="38"/>
        <v>1315.9746</v>
      </c>
      <c r="H1025" s="3">
        <f t="shared" si="35"/>
        <v>0.47999999999956344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19421.650000000001</v>
      </c>
      <c r="D1026" s="2">
        <f>BILANCA!E21</f>
        <v>19421.650000000001</v>
      </c>
      <c r="E1026" s="2">
        <v>0</v>
      </c>
      <c r="F1026" s="2">
        <v>0</v>
      </c>
      <c r="G1026" s="3">
        <f t="shared" si="38"/>
        <v>932.23920000000021</v>
      </c>
      <c r="H1026" s="3">
        <f t="shared" si="35"/>
        <v>0.69999999999708962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322033.28999999998</v>
      </c>
      <c r="D1027" s="2">
        <f>BILANCA!E22</f>
        <v>322033.28999999998</v>
      </c>
      <c r="E1027" s="2">
        <v>0</v>
      </c>
      <c r="F1027" s="2">
        <v>0</v>
      </c>
      <c r="G1027" s="3">
        <f t="shared" si="38"/>
        <v>16423.697789999998</v>
      </c>
      <c r="H1027" s="3">
        <f t="shared" si="35"/>
        <v>0.57999999995809048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4909.6000000000004</v>
      </c>
      <c r="D1029" s="2">
        <f>BILANCA!E24</f>
        <v>11652.1</v>
      </c>
      <c r="E1029" s="2">
        <v>0</v>
      </c>
      <c r="F1029" s="2">
        <v>0</v>
      </c>
      <c r="G1029" s="3">
        <f t="shared" si="38"/>
        <v>536.06220000000008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6883.34</v>
      </c>
      <c r="D1030" s="2">
        <f>BILANCA!E25</f>
        <v>6883.34</v>
      </c>
      <c r="E1030" s="2">
        <v>0</v>
      </c>
      <c r="F1030" s="2">
        <v>0</v>
      </c>
      <c r="G1030" s="3">
        <f t="shared" si="38"/>
        <v>413.00040000000001</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1394.42</v>
      </c>
      <c r="D1031" s="2">
        <f>BILANCA!E26</f>
        <v>1394.42</v>
      </c>
      <c r="E1031" s="2">
        <v>0</v>
      </c>
      <c r="F1031" s="2">
        <v>0</v>
      </c>
      <c r="G1031" s="3">
        <f t="shared" si="38"/>
        <v>87.848460000000017</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331996.15999999997</v>
      </c>
      <c r="D1033" s="2">
        <f>BILANCA!E28</f>
        <v>349581.95</v>
      </c>
      <c r="E1033" s="2">
        <v>0</v>
      </c>
      <c r="F1033" s="2">
        <v>0</v>
      </c>
      <c r="G1033" s="3">
        <f t="shared" si="38"/>
        <v>23716.681380000002</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12581.11</v>
      </c>
      <c r="D1034" s="2">
        <f>BILANCA!E29</f>
        <v>9054.0600000000013</v>
      </c>
      <c r="E1034" s="2">
        <v>0</v>
      </c>
      <c r="F1034" s="2">
        <v>0</v>
      </c>
      <c r="G1034" s="3">
        <f t="shared" si="38"/>
        <v>736.54151999999999</v>
      </c>
      <c r="H1034" s="3">
        <f t="shared" si="35"/>
        <v>0.17000000000189175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41525.32</v>
      </c>
      <c r="D1035" s="2">
        <f>BILANCA!E30</f>
        <v>41525.32</v>
      </c>
      <c r="E1035" s="2">
        <v>0</v>
      </c>
      <c r="F1035" s="2">
        <v>0</v>
      </c>
      <c r="G1035" s="3">
        <f t="shared" si="38"/>
        <v>3114.3990000000003</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28944.21</v>
      </c>
      <c r="D1039" s="2">
        <f>BILANCA!E34</f>
        <v>32471.26</v>
      </c>
      <c r="E1039" s="2">
        <v>0</v>
      </c>
      <c r="F1039" s="2">
        <v>0</v>
      </c>
      <c r="G1039" s="3">
        <f t="shared" si="38"/>
        <v>2722.7151700000004</v>
      </c>
      <c r="H1039" s="3">
        <f t="shared" si="35"/>
        <v>0.46999999999752617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23977.49</v>
      </c>
      <c r="D1040" s="2">
        <f>BILANCA!E35</f>
        <v>23977.49</v>
      </c>
      <c r="E1040" s="2">
        <v>0</v>
      </c>
      <c r="F1040" s="2">
        <v>0</v>
      </c>
      <c r="G1040" s="3">
        <f t="shared" si="38"/>
        <v>2157.9740999999999</v>
      </c>
      <c r="H1040" s="3">
        <f t="shared" si="35"/>
        <v>0.98000000000320142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25185.27</v>
      </c>
      <c r="D1042" s="2">
        <f>BILANCA!E37</f>
        <v>25185.27</v>
      </c>
      <c r="E1042" s="2">
        <v>0</v>
      </c>
      <c r="F1042" s="2">
        <v>0</v>
      </c>
      <c r="G1042" s="3">
        <f t="shared" si="38"/>
        <v>2417.7859200000003</v>
      </c>
      <c r="H1042" s="3">
        <f t="shared" si="35"/>
        <v>0.54000000000087311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1207.78</v>
      </c>
      <c r="D1045" s="2">
        <f>BILANCA!E40</f>
        <v>1207.78</v>
      </c>
      <c r="E1045" s="2">
        <v>0</v>
      </c>
      <c r="F1045" s="2">
        <v>0</v>
      </c>
      <c r="G1045" s="3">
        <f t="shared" si="38"/>
        <v>126.8169</v>
      </c>
      <c r="H1045" s="3">
        <f t="shared" si="35"/>
        <v>0.44000000000005457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2865.47</v>
      </c>
      <c r="D1050" s="2">
        <f>BILANCA!E45</f>
        <v>2865.47</v>
      </c>
      <c r="E1050" s="2">
        <v>0</v>
      </c>
      <c r="F1050" s="2">
        <v>0</v>
      </c>
      <c r="G1050" s="3">
        <f t="shared" si="38"/>
        <v>343.85640000000001</v>
      </c>
      <c r="H1050" s="3">
        <f t="shared" si="35"/>
        <v>0.93999999999959982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2865.47</v>
      </c>
      <c r="D1052" s="2">
        <f>BILANCA!E47</f>
        <v>2865.47</v>
      </c>
      <c r="E1052" s="2">
        <v>0</v>
      </c>
      <c r="F1052" s="2">
        <v>0</v>
      </c>
      <c r="G1052" s="3">
        <f t="shared" si="38"/>
        <v>361.04921999999999</v>
      </c>
      <c r="H1052" s="3">
        <f t="shared" si="35"/>
        <v>0.93999999999959982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7786.6</v>
      </c>
      <c r="D1059" s="2">
        <f>BILANCA!E54</f>
        <v>7980.56</v>
      </c>
      <c r="E1059" s="2">
        <v>0</v>
      </c>
      <c r="F1059" s="2">
        <v>0</v>
      </c>
      <c r="G1059" s="3">
        <f t="shared" si="38"/>
        <v>1163.6382800000001</v>
      </c>
      <c r="H1059" s="3">
        <f t="shared" si="35"/>
        <v>0.83999999999923602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7786.6</v>
      </c>
      <c r="D1060" s="2">
        <f>BILANCA!E55</f>
        <v>7980.56</v>
      </c>
      <c r="E1060" s="2">
        <v>0</v>
      </c>
      <c r="F1060" s="2">
        <v>0</v>
      </c>
      <c r="G1060" s="3">
        <f t="shared" si="38"/>
        <v>1187.386</v>
      </c>
      <c r="H1060" s="3">
        <f t="shared" si="35"/>
        <v>0.83999999999923602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604665.05999999994</v>
      </c>
      <c r="D1061" s="2">
        <f>BILANCA!E56</f>
        <v>637750.14</v>
      </c>
      <c r="E1061" s="2">
        <v>0</v>
      </c>
      <c r="F1061" s="2">
        <v>0</v>
      </c>
      <c r="G1061" s="3">
        <f t="shared" si="38"/>
        <v>95888.432339999999</v>
      </c>
      <c r="H1061" s="3">
        <f t="shared" si="35"/>
        <v>0.19999999995343387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586288.82999999996</v>
      </c>
      <c r="D1062" s="2">
        <f>BILANCA!E57</f>
        <v>619373.91</v>
      </c>
      <c r="E1062" s="2">
        <v>0</v>
      </c>
      <c r="F1062" s="2">
        <v>0</v>
      </c>
      <c r="G1062" s="3">
        <f t="shared" si="38"/>
        <v>94901.905799999993</v>
      </c>
      <c r="H1062" s="3">
        <f t="shared" si="35"/>
        <v>0.26000000000931323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18376.23</v>
      </c>
      <c r="D1067" s="2">
        <f>BILANCA!E62</f>
        <v>18376.23</v>
      </c>
      <c r="E1067" s="2">
        <v>0</v>
      </c>
      <c r="F1067" s="2">
        <v>0</v>
      </c>
      <c r="G1067" s="3">
        <f t="shared" si="38"/>
        <v>3142.3353300000003</v>
      </c>
      <c r="H1067" s="3">
        <f t="shared" si="35"/>
        <v>0.45999999999912689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70771.89</v>
      </c>
      <c r="D1074" s="2">
        <f>BILANCA!E69</f>
        <v>68433.100000000006</v>
      </c>
      <c r="E1074" s="2">
        <v>0</v>
      </c>
      <c r="F1074" s="2">
        <v>0</v>
      </c>
      <c r="G1074" s="3">
        <f t="shared" si="38"/>
        <v>13288.837760000002</v>
      </c>
      <c r="H1074" s="3">
        <f t="shared" si="35"/>
        <v>0.21000000000640284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58371.92</v>
      </c>
      <c r="D1075" s="2">
        <f>BILANCA!E70</f>
        <v>54253.94</v>
      </c>
      <c r="E1075" s="2">
        <v>0</v>
      </c>
      <c r="F1075" s="2">
        <v>0</v>
      </c>
      <c r="G1075" s="3">
        <f t="shared" si="38"/>
        <v>10847.187</v>
      </c>
      <c r="H1075" s="3">
        <f t="shared" si="35"/>
        <v>0.13999999999941792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58219.25</v>
      </c>
      <c r="D1076" s="2">
        <f>BILANCA!E71</f>
        <v>53949.82</v>
      </c>
      <c r="E1076" s="2">
        <v>0</v>
      </c>
      <c r="F1076" s="2">
        <v>0</v>
      </c>
      <c r="G1076" s="3">
        <f t="shared" si="38"/>
        <v>10963.846740000001</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58219.25</v>
      </c>
      <c r="D1078" s="2">
        <f>BILANCA!E73</f>
        <v>53949.82</v>
      </c>
      <c r="E1078" s="2">
        <v>0</v>
      </c>
      <c r="F1078" s="2">
        <v>0</v>
      </c>
      <c r="G1078" s="3">
        <f t="shared" si="38"/>
        <v>11296.08452</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152.66999999999999</v>
      </c>
      <c r="D1085" s="2">
        <f>BILANCA!E80</f>
        <v>304.12</v>
      </c>
      <c r="E1085" s="2">
        <v>0</v>
      </c>
      <c r="F1085" s="2">
        <v>0</v>
      </c>
      <c r="G1085" s="3">
        <f t="shared" si="38"/>
        <v>57.068249999999999</v>
      </c>
      <c r="H1085" s="3">
        <f t="shared" si="35"/>
        <v>0.45000000000001705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3984.46</v>
      </c>
      <c r="E1140" s="2">
        <v>0</v>
      </c>
      <c r="F1140" s="2">
        <v>0</v>
      </c>
      <c r="G1140" s="3">
        <f t="shared" si="38"/>
        <v>1381.0394000000001</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3984.46</v>
      </c>
      <c r="E1141" s="2">
        <v>0</v>
      </c>
      <c r="F1141" s="2">
        <v>0</v>
      </c>
      <c r="G1141" s="3">
        <f t="shared" si="38"/>
        <v>1391.6627800000001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3984.46</v>
      </c>
      <c r="E1145" s="2">
        <v>0</v>
      </c>
      <c r="F1145" s="2">
        <v>0</v>
      </c>
      <c r="G1145" s="3">
        <f t="shared" si="38"/>
        <v>1434.1563000000001</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9745.51</v>
      </c>
      <c r="D1152" s="2">
        <f>BILANCA!E147</f>
        <v>10194.700000000001</v>
      </c>
      <c r="E1152" s="2">
        <v>0</v>
      </c>
      <c r="F1152" s="2">
        <v>0</v>
      </c>
      <c r="G1152" s="3">
        <f t="shared" si="38"/>
        <v>4279.1572200000001</v>
      </c>
      <c r="H1152" s="3">
        <f t="shared" si="41"/>
        <v>0.78999999999905413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1226.49</v>
      </c>
      <c r="D1153" s="2">
        <f>BILANCA!E148</f>
        <v>1420.88</v>
      </c>
      <c r="E1153" s="2">
        <v>0</v>
      </c>
      <c r="F1153" s="2">
        <v>0</v>
      </c>
      <c r="G1153" s="3">
        <f t="shared" si="38"/>
        <v>581.75974999999994</v>
      </c>
      <c r="H1153" s="3">
        <f t="shared" si="41"/>
        <v>0.60999999999989996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620.54999999999995</v>
      </c>
      <c r="D1164" s="2">
        <f>BILANCA!E159</f>
        <v>0</v>
      </c>
      <c r="E1164" s="2">
        <v>0</v>
      </c>
      <c r="F1164" s="2">
        <v>0</v>
      </c>
      <c r="G1164" s="3">
        <f t="shared" si="38"/>
        <v>95.564699999999988</v>
      </c>
      <c r="H1164" s="3">
        <f t="shared" si="41"/>
        <v>0.45000000000004547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7898.47</v>
      </c>
      <c r="D1165" s="2">
        <f>BILANCA!E160</f>
        <v>7423.83</v>
      </c>
      <c r="E1165" s="2">
        <v>0</v>
      </c>
      <c r="F1165" s="2">
        <v>0</v>
      </c>
      <c r="G1165" s="3">
        <f t="shared" si="38"/>
        <v>3525.6501499999999</v>
      </c>
      <c r="H1165" s="3">
        <f t="shared" si="41"/>
        <v>0.64000000000032742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1349.99</v>
      </c>
      <c r="E1166" s="2">
        <v>0</v>
      </c>
      <c r="F1166" s="2">
        <v>0</v>
      </c>
      <c r="G1166" s="3">
        <f t="shared" si="38"/>
        <v>421.19688000000002</v>
      </c>
      <c r="H1166" s="3">
        <f t="shared" si="41"/>
        <v>9.9999999999909051E-3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2641550.7799999998</v>
      </c>
      <c r="D1180" s="2">
        <f>BILANCA!E176</f>
        <v>2626468.31</v>
      </c>
      <c r="E1180" s="2">
        <v>0</v>
      </c>
      <c r="F1180" s="2">
        <v>0</v>
      </c>
      <c r="G1180" s="3">
        <f t="shared" si="38"/>
        <v>1342062.858</v>
      </c>
      <c r="H1180" s="3">
        <f t="shared" si="41"/>
        <v>0.53000000026077032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101226.87</v>
      </c>
      <c r="D1181" s="2">
        <f>BILANCA!E177</f>
        <v>191548.44</v>
      </c>
      <c r="E1181" s="2">
        <v>0</v>
      </c>
      <c r="F1181" s="2">
        <v>0</v>
      </c>
      <c r="G1181" s="3">
        <f t="shared" si="38"/>
        <v>82819.361250000016</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44603.95</v>
      </c>
      <c r="D1182" s="2">
        <f>BILANCA!E178</f>
        <v>68411.98</v>
      </c>
      <c r="E1182" s="2">
        <v>0</v>
      </c>
      <c r="F1182" s="2">
        <v>0</v>
      </c>
      <c r="G1182" s="3">
        <f t="shared" si="38"/>
        <v>31205.600519999996</v>
      </c>
      <c r="H1182" s="3">
        <f t="shared" si="41"/>
        <v>7.0000000006984919E-2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19122.240000000002</v>
      </c>
      <c r="D1183" s="2">
        <f>BILANCA!E179</f>
        <v>20403.02</v>
      </c>
      <c r="E1183" s="2">
        <v>0</v>
      </c>
      <c r="F1183" s="2">
        <v>0</v>
      </c>
      <c r="G1183" s="3">
        <f t="shared" si="38"/>
        <v>10367.59244</v>
      </c>
      <c r="H1183" s="3">
        <f t="shared" si="41"/>
        <v>0.26000000000203727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23295.69</v>
      </c>
      <c r="D1184" s="2">
        <f>BILANCA!E180</f>
        <v>47964.02</v>
      </c>
      <c r="E1184" s="2">
        <v>0</v>
      </c>
      <c r="F1184" s="2">
        <v>0</v>
      </c>
      <c r="G1184" s="3">
        <f t="shared" si="38"/>
        <v>20744.929019999996</v>
      </c>
      <c r="H1184" s="3">
        <f t="shared" si="41"/>
        <v>0.32999999999810825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2186.02</v>
      </c>
      <c r="D1198" s="2">
        <f>BILANCA!E194</f>
        <v>44.94</v>
      </c>
      <c r="E1198" s="2">
        <v>0</v>
      </c>
      <c r="F1198" s="2">
        <v>0</v>
      </c>
      <c r="G1198" s="3">
        <f t="shared" si="38"/>
        <v>427.86920000000003</v>
      </c>
      <c r="H1198" s="3">
        <f t="shared" si="41"/>
        <v>7.9999999999984084E-2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56622.92</v>
      </c>
      <c r="D1201" s="2">
        <f>BILANCA!E197</f>
        <v>96469.78</v>
      </c>
      <c r="E1201" s="2">
        <v>0</v>
      </c>
      <c r="F1201" s="2">
        <v>0</v>
      </c>
      <c r="G1201" s="3">
        <f t="shared" si="38"/>
        <v>47666.433680000002</v>
      </c>
      <c r="H1201" s="3">
        <f t="shared" si="41"/>
        <v>0.30000000000291038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8734.6</v>
      </c>
      <c r="D1203" s="2">
        <f>BILANCA!E199</f>
        <v>0</v>
      </c>
      <c r="E1203" s="2">
        <v>0</v>
      </c>
      <c r="F1203" s="2">
        <v>0</v>
      </c>
      <c r="G1203" s="3">
        <f t="shared" si="44"/>
        <v>1685.7778000000001</v>
      </c>
      <c r="H1203" s="3">
        <f t="shared" si="45"/>
        <v>0.3999999999996362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47888.32</v>
      </c>
      <c r="D1206" s="2">
        <f>BILANCA!E202</f>
        <v>96469.78</v>
      </c>
      <c r="E1206" s="2">
        <v>0</v>
      </c>
      <c r="F1206" s="2">
        <v>0</v>
      </c>
      <c r="G1206" s="3">
        <f t="shared" si="44"/>
        <v>47202.264479999998</v>
      </c>
      <c r="H1206" s="3">
        <f t="shared" si="45"/>
        <v>0.54000000000087311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26666.68</v>
      </c>
      <c r="E1223" s="2">
        <v>0</v>
      </c>
      <c r="F1223" s="2">
        <v>0</v>
      </c>
      <c r="G1223" s="3">
        <f t="shared" si="38"/>
        <v>11360.00568</v>
      </c>
      <c r="H1223" s="3">
        <f t="shared" si="41"/>
        <v>0.31999999999970896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26666.68</v>
      </c>
      <c r="E1224" s="2">
        <v>0</v>
      </c>
      <c r="F1224" s="2">
        <v>0</v>
      </c>
      <c r="G1224" s="3">
        <f t="shared" si="38"/>
        <v>11413.339040000001</v>
      </c>
      <c r="H1224" s="3">
        <f t="shared" si="41"/>
        <v>0.31999999999970896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26666.68</v>
      </c>
      <c r="E1225" s="2">
        <v>0</v>
      </c>
      <c r="F1225" s="2">
        <v>0</v>
      </c>
      <c r="G1225" s="3">
        <f t="shared" si="38"/>
        <v>11466.672399999999</v>
      </c>
      <c r="H1225" s="3">
        <f t="shared" si="41"/>
        <v>0.31999999999970896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2540323.9099999997</v>
      </c>
      <c r="D1255" s="2">
        <f>BILANCA!E251</f>
        <v>2434919.87</v>
      </c>
      <c r="E1255" s="2">
        <v>0</v>
      </c>
      <c r="F1255" s="2">
        <v>0</v>
      </c>
      <c r="G1255" s="3">
        <f t="shared" si="38"/>
        <v>1815490.0942499998</v>
      </c>
      <c r="H1255" s="3">
        <f t="shared" si="41"/>
        <v>0.22000000020489097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2662406.71</v>
      </c>
      <c r="D1256" s="2">
        <f>BILANCA!E252</f>
        <v>2618505.46</v>
      </c>
      <c r="E1256" s="2">
        <v>0</v>
      </c>
      <c r="F1256" s="2">
        <v>0</v>
      </c>
      <c r="G1256" s="3">
        <f t="shared" si="38"/>
        <v>1943256.7369799998</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2662406.71</v>
      </c>
      <c r="D1257" s="2">
        <f>BILANCA!E253</f>
        <v>2643842.14</v>
      </c>
      <c r="E1257" s="2">
        <v>0</v>
      </c>
      <c r="F1257" s="2">
        <v>0</v>
      </c>
      <c r="G1257" s="3">
        <f t="shared" si="38"/>
        <v>1963672.47453</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25336.68</v>
      </c>
      <c r="E1258" s="2">
        <v>0</v>
      </c>
      <c r="F1258" s="2">
        <v>0</v>
      </c>
      <c r="G1258" s="3">
        <f t="shared" si="38"/>
        <v>12566.993280000001</v>
      </c>
      <c r="H1258" s="3">
        <f t="shared" si="41"/>
        <v>0.31999999999970896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-132120.32999999999</v>
      </c>
      <c r="D1259" s="2">
        <f>BILANCA!E255</f>
        <v>-193780.28999999998</v>
      </c>
      <c r="E1259" s="2">
        <v>0</v>
      </c>
      <c r="F1259" s="2">
        <v>0</v>
      </c>
      <c r="G1259" s="3">
        <f t="shared" si="38"/>
        <v>-129400.54658999998</v>
      </c>
      <c r="H1259" s="3">
        <f t="shared" si="41"/>
        <v>0.61999999996623956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132120.32999999999</v>
      </c>
      <c r="D1264" s="2">
        <f>BILANCA!E260</f>
        <v>193780.28999999998</v>
      </c>
      <c r="E1264" s="2">
        <v>0</v>
      </c>
      <c r="F1264" s="2">
        <v>0</v>
      </c>
      <c r="G1264" s="3">
        <f t="shared" si="38"/>
        <v>131998.95113999999</v>
      </c>
      <c r="H1264" s="3">
        <f t="shared" si="41"/>
        <v>0.61999999996623956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106052.12</v>
      </c>
      <c r="D1265" s="2">
        <f>BILANCA!E261</f>
        <v>173608.49</v>
      </c>
      <c r="E1265" s="2">
        <v>0</v>
      </c>
      <c r="F1265" s="2">
        <v>0</v>
      </c>
      <c r="G1265" s="3">
        <f t="shared" si="38"/>
        <v>115583.62049999999</v>
      </c>
      <c r="H1265" s="3">
        <f t="shared" si="41"/>
        <v>0.60999999998603016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26068.21</v>
      </c>
      <c r="D1266" s="2">
        <f>BILANCA!E262</f>
        <v>20171.8</v>
      </c>
      <c r="E1266" s="2">
        <v>0</v>
      </c>
      <c r="F1266" s="2">
        <v>0</v>
      </c>
      <c r="G1266" s="3">
        <f t="shared" si="38"/>
        <v>17001.423360000001</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10037.530000000001</v>
      </c>
      <c r="D1278" s="2">
        <f>BILANCA!E274</f>
        <v>10194.700000000001</v>
      </c>
      <c r="E1278" s="2">
        <v>0</v>
      </c>
      <c r="F1278" s="2">
        <v>0</v>
      </c>
      <c r="G1278" s="3">
        <f t="shared" si="38"/>
        <v>8154.4172400000007</v>
      </c>
      <c r="H1278" s="3">
        <f t="shared" si="41"/>
        <v>0.76999999999861757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1226.49</v>
      </c>
      <c r="D1279" s="2">
        <f>BILANCA!E275</f>
        <v>1420.88</v>
      </c>
      <c r="E1279" s="2">
        <v>0</v>
      </c>
      <c r="F1279" s="2">
        <v>0</v>
      </c>
      <c r="G1279" s="3">
        <f t="shared" ref="G1279:G1294" si="48">B1279/1000*C1279+B1279/500*D1279</f>
        <v>1094.3592500000002</v>
      </c>
      <c r="H1279" s="3">
        <f t="shared" ref="H1279:H1294" si="49">ABS(C1279-ROUND(C1279,0))+ABS(D1279-ROUND(D1279,0))</f>
        <v>0.60999999999989996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8811.0400000000009</v>
      </c>
      <c r="D1291" s="2">
        <f>BILANCA!E287</f>
        <v>7423.83</v>
      </c>
      <c r="E1291" s="2">
        <v>0</v>
      </c>
      <c r="F1291" s="2">
        <v>0</v>
      </c>
      <c r="G1291" s="3">
        <f t="shared" si="48"/>
        <v>6648.0947000000006</v>
      </c>
      <c r="H1291" s="3">
        <f t="shared" si="49"/>
        <v>0.21000000000094587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1349.99</v>
      </c>
      <c r="E1292" s="2">
        <v>0</v>
      </c>
      <c r="F1292" s="2">
        <v>0</v>
      </c>
      <c r="G1292" s="3">
        <f t="shared" si="48"/>
        <v>761.39435999999989</v>
      </c>
      <c r="H1292" s="3">
        <f t="shared" si="49"/>
        <v>9.9999999999909051E-3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245000</v>
      </c>
      <c r="D1301" s="2">
        <f>BILANCA!E297</f>
        <v>375000</v>
      </c>
      <c r="E1301" s="2">
        <v>0</v>
      </c>
      <c r="F1301" s="2">
        <v>0</v>
      </c>
      <c r="G1301" s="3">
        <f t="shared" si="38"/>
        <v>289545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245000</v>
      </c>
      <c r="D1302" s="2">
        <f>BILANCA!E298</f>
        <v>375000</v>
      </c>
      <c r="E1302" s="2">
        <v>0</v>
      </c>
      <c r="F1302" s="2">
        <v>0</v>
      </c>
      <c r="G1302" s="3">
        <f t="shared" si="38"/>
        <v>290540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5522.51</v>
      </c>
      <c r="D1305" s="2">
        <f>BILANCA!E302</f>
        <v>7336.59</v>
      </c>
      <c r="E1305" s="2">
        <v>0</v>
      </c>
      <c r="F1305" s="2">
        <v>0</v>
      </c>
      <c r="G1305" s="3">
        <f t="shared" si="38"/>
        <v>5957.7285499999998</v>
      </c>
      <c r="H1305" s="3">
        <f t="shared" si="41"/>
        <v>0.8999999999996362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4223</v>
      </c>
      <c r="D1306" s="2">
        <f>BILANCA!E303</f>
        <v>2858.11</v>
      </c>
      <c r="E1306" s="2">
        <v>0</v>
      </c>
      <c r="F1306" s="2">
        <v>0</v>
      </c>
      <c r="G1306" s="3">
        <f t="shared" si="38"/>
        <v>2942.0091199999997</v>
      </c>
      <c r="H1306" s="3">
        <f t="shared" si="41"/>
        <v>0.11000000000012733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7405.37</v>
      </c>
      <c r="D1339" s="2">
        <f>BILANCA!E336</f>
        <v>45979.85</v>
      </c>
      <c r="E1339" s="2">
        <v>0</v>
      </c>
      <c r="F1339" s="2">
        <v>0</v>
      </c>
      <c r="G1339" s="3">
        <f t="shared" si="52"/>
        <v>32691.108030000003</v>
      </c>
      <c r="H1339" s="3">
        <f t="shared" si="41"/>
        <v>0.52000000000134605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37198.58</v>
      </c>
      <c r="D1340" s="2">
        <f>BILANCA!E337</f>
        <v>22432.13</v>
      </c>
      <c r="E1340" s="2">
        <v>0</v>
      </c>
      <c r="F1340" s="2">
        <v>0</v>
      </c>
      <c r="G1340" s="3">
        <f t="shared" si="52"/>
        <v>27080.737200000003</v>
      </c>
      <c r="H1340" s="3">
        <f t="shared" si="41"/>
        <v>0.5499999999992724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20402.810000000001</v>
      </c>
      <c r="D1341" s="2">
        <f>BILANCA!E338</f>
        <v>0</v>
      </c>
      <c r="E1341" s="2">
        <v>0</v>
      </c>
      <c r="F1341" s="2">
        <v>0</v>
      </c>
      <c r="G1341" s="3">
        <f t="shared" si="52"/>
        <v>6753.3301100000008</v>
      </c>
      <c r="H1341" s="3">
        <f t="shared" si="41"/>
        <v>0.18999999999869033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36220.11</v>
      </c>
      <c r="D1342" s="2">
        <f>BILANCA!E339</f>
        <v>96469.78</v>
      </c>
      <c r="E1342" s="2">
        <v>0</v>
      </c>
      <c r="F1342" s="2">
        <v>0</v>
      </c>
      <c r="G1342" s="3">
        <f t="shared" si="52"/>
        <v>76081.010439999998</v>
      </c>
      <c r="H1342" s="3">
        <f t="shared" si="41"/>
        <v>0.33000000000174623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26666.68</v>
      </c>
      <c r="E1346" s="2">
        <v>0</v>
      </c>
      <c r="F1346" s="2">
        <v>0</v>
      </c>
      <c r="G1346" s="3">
        <f t="shared" si="52"/>
        <v>17920.008960000003</v>
      </c>
      <c r="H1346" s="3">
        <f t="shared" si="41"/>
        <v>0.31999999999970896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245000</v>
      </c>
      <c r="D1394" s="2">
        <f>BILANCA!E391</f>
        <v>375000</v>
      </c>
      <c r="E1394" s="2">
        <v>0</v>
      </c>
      <c r="F1394" s="2">
        <v>0</v>
      </c>
      <c r="G1394" s="3">
        <f t="shared" si="61"/>
        <v>382080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14822.3</v>
      </c>
      <c r="D1401" s="7">
        <f>'RAS-funkcijski'!E5</f>
        <v>23384.41</v>
      </c>
      <c r="E1401" s="7">
        <v>0</v>
      </c>
      <c r="F1401" s="7">
        <v>0</v>
      </c>
      <c r="G1401" s="8">
        <f t="shared" si="52"/>
        <v>61.591119999999997</v>
      </c>
      <c r="H1401" s="8">
        <f t="shared" si="41"/>
        <v>0.70999999999912689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14822.3</v>
      </c>
      <c r="D1402" s="2">
        <f>'RAS-funkcijski'!E6</f>
        <v>23384.41</v>
      </c>
      <c r="E1402" s="2">
        <v>0</v>
      </c>
      <c r="F1402" s="2">
        <v>0</v>
      </c>
      <c r="G1402" s="3">
        <f t="shared" si="52"/>
        <v>123.18223999999999</v>
      </c>
      <c r="H1402" s="3">
        <f t="shared" si="41"/>
        <v>0.70999999999912689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14822.3</v>
      </c>
      <c r="D1403" s="2">
        <f>'RAS-funkcijski'!E7</f>
        <v>23384.41</v>
      </c>
      <c r="E1403" s="2">
        <v>0</v>
      </c>
      <c r="F1403" s="2">
        <v>0</v>
      </c>
      <c r="G1403" s="3">
        <f t="shared" si="52"/>
        <v>184.77336000000003</v>
      </c>
      <c r="H1403" s="3">
        <f t="shared" si="41"/>
        <v>0.70999999999912689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1520</v>
      </c>
      <c r="E1424" s="2">
        <v>0</v>
      </c>
      <c r="F1424" s="2">
        <v>0</v>
      </c>
      <c r="G1424" s="3">
        <f t="shared" si="52"/>
        <v>72.960000000000008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1520</v>
      </c>
      <c r="E1426" s="2">
        <v>0</v>
      </c>
      <c r="F1426" s="2">
        <v>0</v>
      </c>
      <c r="G1426" s="3">
        <f t="shared" si="52"/>
        <v>79.039999999999992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457947.31</v>
      </c>
      <c r="D1431" s="2">
        <f>'RAS-funkcijski'!E35</f>
        <v>511555.99000000005</v>
      </c>
      <c r="E1431" s="2">
        <v>0</v>
      </c>
      <c r="F1431" s="2">
        <v>0</v>
      </c>
      <c r="G1431" s="3">
        <f t="shared" si="52"/>
        <v>45912.83799</v>
      </c>
      <c r="H1431" s="3">
        <f t="shared" si="41"/>
        <v>0.31999999994877726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330078.26</v>
      </c>
      <c r="D1432" s="2">
        <f>'RAS-funkcijski'!E36</f>
        <v>407725.64</v>
      </c>
      <c r="E1432" s="2">
        <v>0</v>
      </c>
      <c r="F1432" s="2">
        <v>0</v>
      </c>
      <c r="G1432" s="3">
        <f t="shared" si="52"/>
        <v>36656.94528</v>
      </c>
      <c r="H1432" s="3">
        <f t="shared" si="41"/>
        <v>0.61999999999534339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330078.26</v>
      </c>
      <c r="D1433" s="2">
        <f>'RAS-funkcijski'!E37</f>
        <v>407725.64</v>
      </c>
      <c r="E1433" s="2">
        <v>0</v>
      </c>
      <c r="F1433" s="2">
        <v>0</v>
      </c>
      <c r="G1433" s="3">
        <f t="shared" si="52"/>
        <v>37802.474820000003</v>
      </c>
      <c r="H1433" s="3">
        <f t="shared" si="41"/>
        <v>0.61999999999534339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7360.57</v>
      </c>
      <c r="E1439" s="2">
        <v>0</v>
      </c>
      <c r="F1439" s="2">
        <v>0</v>
      </c>
      <c r="G1439" s="3">
        <f t="shared" si="52"/>
        <v>574.12446</v>
      </c>
      <c r="H1439" s="3">
        <f t="shared" si="41"/>
        <v>0.43000000000029104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3102.02</v>
      </c>
      <c r="E1443" s="2">
        <v>0</v>
      </c>
      <c r="F1443" s="2">
        <v>0</v>
      </c>
      <c r="G1443" s="3">
        <f t="shared" si="52"/>
        <v>266.77371999999997</v>
      </c>
      <c r="H1443" s="3">
        <f t="shared" si="63"/>
        <v>1.999999999998181E-2</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4258.55</v>
      </c>
      <c r="E1444" s="2">
        <v>0</v>
      </c>
      <c r="F1444" s="2">
        <v>0</v>
      </c>
      <c r="G1444" s="3">
        <f t="shared" si="52"/>
        <v>374.75239999999997</v>
      </c>
      <c r="H1444" s="3">
        <f t="shared" si="63"/>
        <v>0.4499999999998181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127869.05</v>
      </c>
      <c r="D1446" s="2">
        <f>'RAS-funkcijski'!E50</f>
        <v>33085.08</v>
      </c>
      <c r="E1446" s="2">
        <v>0</v>
      </c>
      <c r="F1446" s="2">
        <v>0</v>
      </c>
      <c r="G1446" s="3">
        <f t="shared" si="52"/>
        <v>8925.8036600000014</v>
      </c>
      <c r="H1446" s="3">
        <f t="shared" si="63"/>
        <v>0.13000000000465661</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127869.05</v>
      </c>
      <c r="D1449" s="2">
        <f>'RAS-funkcijski'!E53</f>
        <v>33085.08</v>
      </c>
      <c r="E1449" s="2">
        <v>0</v>
      </c>
      <c r="F1449" s="2">
        <v>0</v>
      </c>
      <c r="G1449" s="3">
        <f t="shared" si="52"/>
        <v>9507.9212900000002</v>
      </c>
      <c r="H1449" s="3">
        <f t="shared" si="63"/>
        <v>0.13000000000465661</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63384.7</v>
      </c>
      <c r="E1450" s="2">
        <v>0</v>
      </c>
      <c r="F1450" s="2">
        <v>0</v>
      </c>
      <c r="G1450" s="3">
        <f t="shared" si="52"/>
        <v>6338.47</v>
      </c>
      <c r="H1450" s="3">
        <f t="shared" si="63"/>
        <v>0.30000000000291038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63384.7</v>
      </c>
      <c r="E1451" s="2">
        <v>0</v>
      </c>
      <c r="F1451" s="2">
        <v>0</v>
      </c>
      <c r="G1451" s="3">
        <f t="shared" si="52"/>
        <v>6465.2393999999995</v>
      </c>
      <c r="H1451" s="3">
        <f t="shared" si="63"/>
        <v>0.30000000000291038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31000</v>
      </c>
      <c r="D1471" s="2">
        <f>'RAS-funkcijski'!E75</f>
        <v>0</v>
      </c>
      <c r="E1471" s="2">
        <v>0</v>
      </c>
      <c r="F1471" s="2">
        <v>0</v>
      </c>
      <c r="G1471" s="3">
        <f t="shared" si="52"/>
        <v>2201</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31000</v>
      </c>
      <c r="D1472" s="2">
        <f>'RAS-funkcijski'!E76</f>
        <v>0</v>
      </c>
      <c r="E1472" s="2">
        <v>0</v>
      </c>
      <c r="F1472" s="2">
        <v>0</v>
      </c>
      <c r="G1472" s="3">
        <f t="shared" si="52"/>
        <v>2232</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9161.32</v>
      </c>
      <c r="D1478" s="2">
        <f>'RAS-funkcijski'!E82</f>
        <v>10730.58</v>
      </c>
      <c r="E1478" s="2">
        <v>0</v>
      </c>
      <c r="F1478" s="2">
        <v>0</v>
      </c>
      <c r="G1478" s="3">
        <f t="shared" si="52"/>
        <v>2388.5534399999997</v>
      </c>
      <c r="H1478" s="3">
        <f t="shared" si="63"/>
        <v>0.73999999999978172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9161.32</v>
      </c>
      <c r="D1482" s="2">
        <f>'RAS-funkcijski'!E86</f>
        <v>10730.58</v>
      </c>
      <c r="E1482" s="2">
        <v>0</v>
      </c>
      <c r="F1482" s="2">
        <v>0</v>
      </c>
      <c r="G1482" s="3">
        <f t="shared" si="52"/>
        <v>2511.0433600000001</v>
      </c>
      <c r="H1482" s="3">
        <f t="shared" si="63"/>
        <v>0.73999999999978172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4116.6399999999994</v>
      </c>
      <c r="D1503" s="2">
        <f>'RAS-funkcijski'!E107</f>
        <v>4739.7299999999996</v>
      </c>
      <c r="E1503" s="2">
        <v>0</v>
      </c>
      <c r="F1503" s="2">
        <v>0</v>
      </c>
      <c r="G1503" s="3">
        <f t="shared" si="52"/>
        <v>1400.3982999999998</v>
      </c>
      <c r="H1503" s="3">
        <f t="shared" si="63"/>
        <v>0.63000000000101863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2616.64</v>
      </c>
      <c r="D1504" s="2">
        <f>'RAS-funkcijski'!E108</f>
        <v>2539.73</v>
      </c>
      <c r="E1504" s="2">
        <v>0</v>
      </c>
      <c r="F1504" s="2">
        <v>0</v>
      </c>
      <c r="G1504" s="3">
        <f t="shared" si="52"/>
        <v>800.39439999999991</v>
      </c>
      <c r="H1504" s="3">
        <f t="shared" si="63"/>
        <v>0.63000000000010914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1500</v>
      </c>
      <c r="D1505" s="2">
        <f>'RAS-funkcijski'!E109</f>
        <v>2200</v>
      </c>
      <c r="E1505" s="2">
        <v>0</v>
      </c>
      <c r="F1505" s="2">
        <v>0</v>
      </c>
      <c r="G1505" s="3">
        <f t="shared" si="52"/>
        <v>619.5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4949.6399999999994</v>
      </c>
      <c r="D1510" s="2">
        <f>'RAS-funkcijski'!E114</f>
        <v>7553.0889999999999</v>
      </c>
      <c r="E1510" s="2">
        <v>0</v>
      </c>
      <c r="F1510" s="2">
        <v>0</v>
      </c>
      <c r="G1510" s="3">
        <f t="shared" si="52"/>
        <v>2206.1399799999999</v>
      </c>
      <c r="H1510" s="3">
        <f t="shared" si="63"/>
        <v>0.44900000000052387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1119</v>
      </c>
      <c r="D1511" s="2">
        <f>'RAS-funkcijski'!E115</f>
        <v>6916.009</v>
      </c>
      <c r="E1511" s="2">
        <v>0</v>
      </c>
      <c r="F1511" s="2">
        <v>0</v>
      </c>
      <c r="G1511" s="3">
        <f t="shared" si="52"/>
        <v>1659.5629980000001</v>
      </c>
      <c r="H1511" s="3">
        <f t="shared" si="63"/>
        <v>9.0000000000145519E-3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1119</v>
      </c>
      <c r="D1512" s="2">
        <f>'RAS-funkcijski'!E116</f>
        <v>6569.52</v>
      </c>
      <c r="E1512" s="2">
        <v>0</v>
      </c>
      <c r="F1512" s="2">
        <v>0</v>
      </c>
      <c r="G1512" s="3">
        <f t="shared" si="52"/>
        <v>1596.90048</v>
      </c>
      <c r="H1512" s="3">
        <f t="shared" si="63"/>
        <v>0.47999999999956344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346.48899999999998</v>
      </c>
      <c r="E1513" s="2">
        <v>0</v>
      </c>
      <c r="F1513" s="2">
        <v>0</v>
      </c>
      <c r="G1513" s="3">
        <f t="shared" si="52"/>
        <v>78.306513999999993</v>
      </c>
      <c r="H1513" s="3">
        <f t="shared" si="63"/>
        <v>0.4889999999999759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3830.64</v>
      </c>
      <c r="D1522" s="2">
        <f>'RAS-funkcijski'!E126</f>
        <v>637.08000000000004</v>
      </c>
      <c r="E1522" s="2">
        <v>0</v>
      </c>
      <c r="F1522" s="2">
        <v>0</v>
      </c>
      <c r="G1522" s="3">
        <f t="shared" si="52"/>
        <v>622.78559999999993</v>
      </c>
      <c r="H1522" s="3">
        <f t="shared" si="63"/>
        <v>0.44000000000016826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13486.44</v>
      </c>
      <c r="D1525" s="2">
        <f>'RAS-funkcijski'!E129</f>
        <v>12598.16</v>
      </c>
      <c r="E1525" s="2">
        <v>0</v>
      </c>
      <c r="F1525" s="2">
        <v>0</v>
      </c>
      <c r="G1525" s="3">
        <f t="shared" si="52"/>
        <v>4835.3450000000003</v>
      </c>
      <c r="H1525" s="3">
        <f t="shared" si="63"/>
        <v>0.6000000000003638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7869.1</v>
      </c>
      <c r="D1531" s="2">
        <f>'RAS-funkcijski'!E135</f>
        <v>3928</v>
      </c>
      <c r="E1531" s="2">
        <v>0</v>
      </c>
      <c r="F1531" s="2">
        <v>0</v>
      </c>
      <c r="G1531" s="3">
        <f t="shared" si="52"/>
        <v>2059.9881</v>
      </c>
      <c r="H1531" s="3">
        <f t="shared" si="63"/>
        <v>0.1000000000003638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5617.34</v>
      </c>
      <c r="D1533" s="2">
        <f>'RAS-funkcijski'!E137</f>
        <v>8670.16</v>
      </c>
      <c r="E1533" s="2">
        <v>0</v>
      </c>
      <c r="F1533" s="2">
        <v>0</v>
      </c>
      <c r="G1533" s="3">
        <f t="shared" si="52"/>
        <v>3053.3687800000002</v>
      </c>
      <c r="H1533" s="3">
        <f t="shared" si="63"/>
        <v>0.5</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535483.65</v>
      </c>
      <c r="D1537" s="14">
        <f>'RAS-funkcijski'!E141</f>
        <v>572081.95900000003</v>
      </c>
      <c r="E1537" s="14">
        <v>0</v>
      </c>
      <c r="F1537" s="14">
        <v>0</v>
      </c>
      <c r="G1537" s="15">
        <f t="shared" si="52"/>
        <v>230111.71681600003</v>
      </c>
      <c r="H1537" s="15">
        <f t="shared" si="63"/>
        <v>0.39099999994505197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543822.48</v>
      </c>
      <c r="E1538" s="7">
        <v>0</v>
      </c>
      <c r="F1538" s="7">
        <v>0</v>
      </c>
      <c r="G1538" s="8">
        <f t="shared" si="52"/>
        <v>1087.6449600000001</v>
      </c>
      <c r="H1538" s="8">
        <f t="shared" si="63"/>
        <v>0.47999999998137355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543822.48</v>
      </c>
      <c r="E1539" s="2">
        <v>0</v>
      </c>
      <c r="F1539" s="2">
        <v>0</v>
      </c>
      <c r="G1539" s="3">
        <f t="shared" si="52"/>
        <v>2175.2899200000002</v>
      </c>
      <c r="H1539" s="3">
        <f t="shared" si="63"/>
        <v>0.47999999998137355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543822.48</v>
      </c>
      <c r="E1540" s="2">
        <v>0</v>
      </c>
      <c r="F1540" s="2">
        <v>0</v>
      </c>
      <c r="G1540" s="3">
        <f t="shared" si="52"/>
        <v>3262.9348799999998</v>
      </c>
      <c r="H1540" s="3">
        <f t="shared" si="63"/>
        <v>0.47999999998137355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543822.48</v>
      </c>
      <c r="E1542" s="2">
        <v>0</v>
      </c>
      <c r="F1542" s="2">
        <v>0</v>
      </c>
      <c r="G1542" s="3">
        <f t="shared" si="52"/>
        <v>5438.2248</v>
      </c>
      <c r="H1542" s="3">
        <f t="shared" si="63"/>
        <v>0.47999999998137355</v>
      </c>
      <c r="I1542" s="11">
        <f t="shared" si="64"/>
        <v>2610.3479038987052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101226.87</v>
      </c>
      <c r="D1582" s="7"/>
      <c r="E1582" s="7">
        <v>0</v>
      </c>
      <c r="F1582" s="7">
        <v>0</v>
      </c>
      <c r="G1582" s="8">
        <f t="shared" ref="G1582:G1686" si="70">B1582/1000*C1582</f>
        <v>101.22686999999999</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613371.34000000008</v>
      </c>
      <c r="D1583" s="2">
        <v>0</v>
      </c>
      <c r="E1583" s="2">
        <v>0</v>
      </c>
      <c r="F1583" s="2">
        <v>0</v>
      </c>
      <c r="G1583" s="3">
        <f t="shared" si="70"/>
        <v>1226.7426800000003</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468740.54000000004</v>
      </c>
      <c r="D1585" s="2">
        <v>0</v>
      </c>
      <c r="E1585" s="2">
        <v>0</v>
      </c>
      <c r="F1585" s="2">
        <v>0</v>
      </c>
      <c r="G1585" s="3">
        <f t="shared" si="70"/>
        <v>1874.9621600000003</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252441.42</v>
      </c>
      <c r="D1586" s="2">
        <v>0</v>
      </c>
      <c r="E1586" s="2">
        <v>0</v>
      </c>
      <c r="F1586" s="2">
        <v>0</v>
      </c>
      <c r="G1586" s="3">
        <f t="shared" si="70"/>
        <v>1262.2071000000001</v>
      </c>
      <c r="H1586" s="3">
        <f t="shared" si="71"/>
        <v>0.42000000001280569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173126.17</v>
      </c>
      <c r="D1587" s="2">
        <v>0</v>
      </c>
      <c r="E1587" s="2">
        <v>0</v>
      </c>
      <c r="F1587" s="2">
        <v>0</v>
      </c>
      <c r="G1587" s="3">
        <f t="shared" si="70"/>
        <v>1038.75702</v>
      </c>
      <c r="H1587" s="3">
        <f t="shared" si="71"/>
        <v>0.17000000001280569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1424.19</v>
      </c>
      <c r="D1588" s="2">
        <v>0</v>
      </c>
      <c r="E1588" s="2">
        <v>0</v>
      </c>
      <c r="F1588" s="2">
        <v>0</v>
      </c>
      <c r="G1588" s="3">
        <f t="shared" si="70"/>
        <v>9.9693300000000011</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13581.73</v>
      </c>
      <c r="D1591" s="2">
        <v>0</v>
      </c>
      <c r="E1591" s="2">
        <v>0</v>
      </c>
      <c r="F1591" s="2">
        <v>0</v>
      </c>
      <c r="G1591" s="3">
        <f t="shared" si="70"/>
        <v>135.81729999999999</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28167.03</v>
      </c>
      <c r="D1593" s="2">
        <v>0</v>
      </c>
      <c r="E1593" s="2">
        <v>0</v>
      </c>
      <c r="F1593" s="2">
        <v>0</v>
      </c>
      <c r="G1593" s="3">
        <f t="shared" si="70"/>
        <v>338.00436000000002</v>
      </c>
      <c r="H1593" s="3">
        <f t="shared" si="71"/>
        <v>2.9999999998835847E-2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104630.8</v>
      </c>
      <c r="D1594" s="2">
        <v>0</v>
      </c>
      <c r="E1594" s="2">
        <v>0</v>
      </c>
      <c r="F1594" s="2">
        <v>0</v>
      </c>
      <c r="G1594" s="3">
        <f t="shared" si="70"/>
        <v>1360.2003999999999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40000</v>
      </c>
      <c r="D1595" s="2">
        <v>0</v>
      </c>
      <c r="E1595" s="2">
        <v>0</v>
      </c>
      <c r="F1595" s="2">
        <v>0</v>
      </c>
      <c r="G1595" s="3">
        <f t="shared" si="70"/>
        <v>560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40000</v>
      </c>
      <c r="D1599" s="2">
        <v>0</v>
      </c>
      <c r="E1599" s="2">
        <v>0</v>
      </c>
      <c r="F1599" s="2">
        <v>0</v>
      </c>
      <c r="G1599" s="3">
        <f t="shared" si="70"/>
        <v>720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523049.77</v>
      </c>
      <c r="D1602" s="2">
        <v>0</v>
      </c>
      <c r="E1602" s="2">
        <v>0</v>
      </c>
      <c r="F1602" s="2">
        <v>0</v>
      </c>
      <c r="G1602" s="3">
        <f t="shared" si="70"/>
        <v>10984.045170000001</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444932.51</v>
      </c>
      <c r="D1604" s="2">
        <v>0</v>
      </c>
      <c r="E1604" s="2">
        <v>0</v>
      </c>
      <c r="F1604" s="2">
        <v>0</v>
      </c>
      <c r="G1604" s="3">
        <f t="shared" si="70"/>
        <v>10233.44773</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251160.64</v>
      </c>
      <c r="D1605" s="2">
        <v>0</v>
      </c>
      <c r="E1605" s="2">
        <v>0</v>
      </c>
      <c r="F1605" s="2">
        <v>0</v>
      </c>
      <c r="G1605" s="3">
        <f t="shared" si="70"/>
        <v>6027.8553600000005</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148457.84</v>
      </c>
      <c r="D1606" s="2">
        <v>0</v>
      </c>
      <c r="E1606" s="2">
        <v>0</v>
      </c>
      <c r="F1606" s="2">
        <v>0</v>
      </c>
      <c r="G1606" s="3">
        <f t="shared" si="70"/>
        <v>3711.4459999999999</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1424.19</v>
      </c>
      <c r="D1607" s="2">
        <v>0</v>
      </c>
      <c r="E1607" s="2">
        <v>0</v>
      </c>
      <c r="F1607" s="2">
        <v>0</v>
      </c>
      <c r="G1607" s="3">
        <f t="shared" si="70"/>
        <v>37.028939999999999</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15722.81</v>
      </c>
      <c r="D1610" s="2">
        <v>0</v>
      </c>
      <c r="E1610" s="2">
        <v>0</v>
      </c>
      <c r="F1610" s="2">
        <v>0</v>
      </c>
      <c r="G1610" s="3">
        <f t="shared" si="70"/>
        <v>455.96149000000003</v>
      </c>
      <c r="H1610" s="3">
        <f t="shared" si="71"/>
        <v>0.19000000000050932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28167.03</v>
      </c>
      <c r="D1612" s="2">
        <v>0</v>
      </c>
      <c r="E1612" s="2">
        <v>0</v>
      </c>
      <c r="F1612" s="2">
        <v>0</v>
      </c>
      <c r="G1612" s="3">
        <f t="shared" si="70"/>
        <v>873.17792999999995</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64783.94</v>
      </c>
      <c r="D1613" s="2">
        <v>0</v>
      </c>
      <c r="E1613" s="2">
        <v>0</v>
      </c>
      <c r="F1613" s="2">
        <v>0</v>
      </c>
      <c r="G1613" s="3">
        <f t="shared" si="70"/>
        <v>2073.08608</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13333.32</v>
      </c>
      <c r="D1614" s="2">
        <v>0</v>
      </c>
      <c r="E1614" s="2">
        <v>0</v>
      </c>
      <c r="F1614" s="2">
        <v>0</v>
      </c>
      <c r="G1614" s="3">
        <f t="shared" si="70"/>
        <v>439.99956000000003</v>
      </c>
      <c r="H1614" s="3">
        <f t="shared" si="71"/>
        <v>0.31999999999970896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13333.32</v>
      </c>
      <c r="D1618" s="2">
        <v>0</v>
      </c>
      <c r="E1618" s="2">
        <v>0</v>
      </c>
      <c r="F1618" s="2">
        <v>0</v>
      </c>
      <c r="G1618" s="3">
        <f t="shared" si="70"/>
        <v>493.33283999999998</v>
      </c>
      <c r="H1618" s="3">
        <f t="shared" si="71"/>
        <v>0.31999999999970896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191548.44000000006</v>
      </c>
      <c r="D1621" s="2">
        <v>0</v>
      </c>
      <c r="E1621" s="2">
        <v>0</v>
      </c>
      <c r="F1621" s="2">
        <v>0</v>
      </c>
      <c r="G1621" s="3">
        <f t="shared" si="70"/>
        <v>7661.9376000000029</v>
      </c>
      <c r="H1621" s="3">
        <f t="shared" si="71"/>
        <v>0.44000000006053597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45979.85</v>
      </c>
      <c r="D1622" s="2">
        <v>0</v>
      </c>
      <c r="E1622" s="2">
        <v>0</v>
      </c>
      <c r="F1622" s="2">
        <v>0</v>
      </c>
      <c r="G1622" s="3">
        <f t="shared" si="70"/>
        <v>1885.1738500000001</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45979.85</v>
      </c>
      <c r="D1628" s="2">
        <v>0</v>
      </c>
      <c r="E1628" s="2">
        <v>0</v>
      </c>
      <c r="F1628" s="2">
        <v>0</v>
      </c>
      <c r="G1628" s="3">
        <f t="shared" si="70"/>
        <v>2161.0529499999998</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45979.85</v>
      </c>
      <c r="D1634" s="2">
        <v>0</v>
      </c>
      <c r="E1634" s="2">
        <v>0</v>
      </c>
      <c r="F1634" s="2">
        <v>0</v>
      </c>
      <c r="G1634" s="3">
        <f t="shared" si="70"/>
        <v>2436.9320499999999</v>
      </c>
      <c r="H1634" s="3">
        <f t="shared" si="71"/>
        <v>0.15000000000145519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15472.15</v>
      </c>
      <c r="D1635" s="2">
        <v>0</v>
      </c>
      <c r="E1635" s="2">
        <v>0</v>
      </c>
      <c r="F1635" s="2">
        <v>0</v>
      </c>
      <c r="G1635" s="3">
        <f t="shared" si="70"/>
        <v>835.49609999999996</v>
      </c>
      <c r="H1635" s="3">
        <f t="shared" si="71"/>
        <v>0.1499999999996362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18945.2</v>
      </c>
      <c r="D1636" s="2">
        <v>0</v>
      </c>
      <c r="E1636" s="2">
        <v>0</v>
      </c>
      <c r="F1636" s="2">
        <v>0</v>
      </c>
      <c r="G1636" s="3">
        <f t="shared" si="70"/>
        <v>1041.9860000000001</v>
      </c>
      <c r="H1636" s="3">
        <f t="shared" si="71"/>
        <v>0.2000000000007276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11562.5</v>
      </c>
      <c r="D1637" s="2">
        <v>0</v>
      </c>
      <c r="E1637" s="2">
        <v>0</v>
      </c>
      <c r="F1637" s="2">
        <v>0</v>
      </c>
      <c r="G1637" s="3">
        <f t="shared" si="70"/>
        <v>647.5</v>
      </c>
      <c r="H1637" s="3">
        <f t="shared" si="71"/>
        <v>0.5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145568.59</v>
      </c>
      <c r="D1681" s="2">
        <v>0</v>
      </c>
      <c r="E1681" s="2">
        <v>0</v>
      </c>
      <c r="F1681" s="2">
        <v>0</v>
      </c>
      <c r="G1681" s="3">
        <f t="shared" si="70"/>
        <v>14556.859</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22432.13</v>
      </c>
      <c r="D1683" s="2">
        <v>0</v>
      </c>
      <c r="E1683" s="2">
        <v>0</v>
      </c>
      <c r="F1683" s="2">
        <v>0</v>
      </c>
      <c r="G1683" s="3">
        <f t="shared" si="70"/>
        <v>2288.07726</v>
      </c>
      <c r="H1683" s="3">
        <f t="shared" si="71"/>
        <v>0.13000000000101863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96469.78</v>
      </c>
      <c r="D1684" s="2">
        <v>0</v>
      </c>
      <c r="E1684" s="2">
        <v>0</v>
      </c>
      <c r="F1684" s="2">
        <v>0</v>
      </c>
      <c r="G1684" s="3">
        <f t="shared" si="70"/>
        <v>9936.3873399999993</v>
      </c>
      <c r="H1684" s="3">
        <f t="shared" si="71"/>
        <v>0.22000000000116415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26666.68</v>
      </c>
      <c r="D1685" s="2">
        <v>0</v>
      </c>
      <c r="E1685" s="2">
        <v>0</v>
      </c>
      <c r="F1685" s="2">
        <v>0</v>
      </c>
      <c r="G1685" s="3">
        <f>B1685/1000*C1685</f>
        <v>2773.3347199999998</v>
      </c>
      <c r="H1685" s="3">
        <f>ABS(C1685-ROUND(C1685,0))</f>
        <v>0.31999999999970896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33860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520038.32</v>
      </c>
      <c r="I17" s="275">
        <f>'PR-RAS'!E6</f>
        <v>478694.90999999992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360317.5</v>
      </c>
      <c r="I18" s="275">
        <f>'PR-RAS'!E152</f>
        <v>467451.16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132120.32999999993</v>
      </c>
      <c r="I20" s="275">
        <f>'PR-RAS'!E650</f>
        <v>193780.28999999998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2570778.8899999997</v>
      </c>
      <c r="I22" s="275">
        <f>BILANCA!E7</f>
        <v>2558035.21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70771.89</v>
      </c>
      <c r="I23" s="275">
        <f>BILANCA!E69</f>
        <v>68433.100000000006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101226.87</v>
      </c>
      <c r="I24" s="275">
        <f>BILANCA!E177</f>
        <v>191548.44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2540323.9099999997</v>
      </c>
      <c r="I25" s="275">
        <f>BILANCA!E251</f>
        <v>2434919.87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14822.3</v>
      </c>
      <c r="I27" s="275">
        <f>'RAS-funkcijski'!E5</f>
        <v>23384.41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457947.31</v>
      </c>
      <c r="I28" s="275">
        <f>'RAS-funkcijski'!E35</f>
        <v>511555.99000000005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4949.6399999999994</v>
      </c>
      <c r="I30" s="275">
        <f>'RAS-funkcijski'!E114</f>
        <v>7553.0889999999999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535483.65</v>
      </c>
      <c r="I31" s="275">
        <f>'RAS-funkcijski'!E141</f>
        <v>572081.95900000003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543822.48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101226.87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191548.44000000006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45979.85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145568.59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520038.32</v>
      </c>
      <c r="E6" s="60">
        <f>E7+E43+E49+E82+E106+E125+E134+E140</f>
        <v>478694.90999999992</v>
      </c>
      <c r="F6" s="45">
        <f t="shared" ref="F6:F132" si="0">IF(D6&lt;&gt;0,IF(E6/D6&gt;=100,"&gt;&gt;100",E6/D6*100),"-")</f>
        <v>92.049930089767216</v>
      </c>
    </row>
    <row r="7" spans="1:24" ht="12.75" customHeight="1" x14ac:dyDescent="0.2">
      <c r="A7" s="63">
        <v>61</v>
      </c>
      <c r="B7" s="220" t="s">
        <v>17</v>
      </c>
      <c r="C7" s="247" t="s">
        <v>18</v>
      </c>
      <c r="D7" s="60">
        <f>D8+D17+D23+D29+D36+D39</f>
        <v>164299.29</v>
      </c>
      <c r="E7" s="60">
        <f>E8+E17+E23+E29+E36+E39</f>
        <v>81314.459999999992</v>
      </c>
      <c r="F7" s="45">
        <f t="shared" si="0"/>
        <v>49.491668527599835</v>
      </c>
    </row>
    <row r="8" spans="1:24" ht="12.75" customHeight="1" x14ac:dyDescent="0.2">
      <c r="A8" s="63">
        <v>611</v>
      </c>
      <c r="B8" s="220" t="s">
        <v>19</v>
      </c>
      <c r="C8" s="247" t="s">
        <v>20</v>
      </c>
      <c r="D8" s="60">
        <f>SUM(D9:D14)-D15-D16</f>
        <v>161388.76</v>
      </c>
      <c r="E8" s="60">
        <f>SUM(E9:E14)-E15-E16</f>
        <v>75014.06</v>
      </c>
      <c r="F8" s="45">
        <f t="shared" si="0"/>
        <v>46.480349684823153</v>
      </c>
    </row>
    <row r="9" spans="1:24" ht="12.75" customHeight="1" x14ac:dyDescent="0.2">
      <c r="A9" s="63">
        <v>6111</v>
      </c>
      <c r="B9" s="65" t="s">
        <v>21</v>
      </c>
      <c r="C9" s="247" t="s">
        <v>22</v>
      </c>
      <c r="D9" s="194">
        <v>181302.41</v>
      </c>
      <c r="E9" s="194">
        <v>103181.09</v>
      </c>
      <c r="F9" s="45">
        <f t="shared" si="0"/>
        <v>56.91104161273973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19913.650000000001</v>
      </c>
      <c r="E15" s="194">
        <v>28167.03</v>
      </c>
      <c r="F15" s="45">
        <f t="shared" si="0"/>
        <v>141.44584242466848</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2910.53</v>
      </c>
      <c r="E23" s="60">
        <f t="shared" si="2"/>
        <v>6204.1399999999994</v>
      </c>
      <c r="F23" s="45">
        <f t="shared" si="0"/>
        <v>213.1618639904072</v>
      </c>
    </row>
    <row r="24" spans="1:6" ht="12.75" customHeight="1" x14ac:dyDescent="0.2">
      <c r="A24" s="63">
        <v>6131</v>
      </c>
      <c r="B24" s="65" t="s">
        <v>51</v>
      </c>
      <c r="C24" s="247" t="s">
        <v>52</v>
      </c>
      <c r="D24" s="194">
        <v>0</v>
      </c>
      <c r="E24" s="194">
        <v>249.19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2910.53</v>
      </c>
      <c r="E27" s="194">
        <v>5954.95</v>
      </c>
      <c r="F27" s="45">
        <f t="shared" si="0"/>
        <v>204.6001930919798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96.26</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v>96.26</v>
      </c>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328083.75</v>
      </c>
      <c r="E49" s="60">
        <f>E50+E53+E58+E61+E64+E68+E71+E74+E77</f>
        <v>374418.95999999996</v>
      </c>
      <c r="F49" s="45">
        <f t="shared" si="0"/>
        <v>114.12298231777709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132060.72999999998</v>
      </c>
      <c r="E58" s="60">
        <f t="shared" si="9"/>
        <v>111445.75</v>
      </c>
      <c r="F58" s="45">
        <f t="shared" si="0"/>
        <v>84.389772796197633</v>
      </c>
    </row>
    <row r="59" spans="1:6" ht="24" x14ac:dyDescent="0.2">
      <c r="A59" s="63">
        <v>6331</v>
      </c>
      <c r="B59" s="65" t="s">
        <v>121</v>
      </c>
      <c r="C59" s="247" t="s">
        <v>122</v>
      </c>
      <c r="D59" s="194">
        <v>7680</v>
      </c>
      <c r="E59" s="194">
        <v>5640</v>
      </c>
      <c r="F59" s="45">
        <f t="shared" si="0"/>
        <v>73.4375</v>
      </c>
    </row>
    <row r="60" spans="1:6" ht="24" x14ac:dyDescent="0.2">
      <c r="A60" s="63">
        <v>6332</v>
      </c>
      <c r="B60" s="65" t="s">
        <v>123</v>
      </c>
      <c r="C60" s="247" t="s">
        <v>124</v>
      </c>
      <c r="D60" s="194">
        <v>124380.73</v>
      </c>
      <c r="E60" s="194">
        <v>105805.75</v>
      </c>
      <c r="F60" s="45">
        <f t="shared" si="0"/>
        <v>85.066030726785414</v>
      </c>
    </row>
    <row r="61" spans="1:6" ht="12.75" customHeight="1" x14ac:dyDescent="0.2">
      <c r="A61" s="63">
        <v>634</v>
      </c>
      <c r="B61" s="65" t="s">
        <v>125</v>
      </c>
      <c r="C61" s="247" t="s">
        <v>126</v>
      </c>
      <c r="D61" s="60">
        <f t="shared" ref="D61:E61" si="10">SUM(D62:D63)</f>
        <v>9039.7900000000009</v>
      </c>
      <c r="E61" s="60">
        <f t="shared" si="10"/>
        <v>0</v>
      </c>
      <c r="F61" s="45">
        <f t="shared" si="0"/>
        <v>0</v>
      </c>
    </row>
    <row r="62" spans="1:6" ht="12.75" customHeight="1" x14ac:dyDescent="0.2">
      <c r="A62" s="63">
        <v>6341</v>
      </c>
      <c r="B62" s="65" t="s">
        <v>127</v>
      </c>
      <c r="C62" s="247" t="s">
        <v>128</v>
      </c>
      <c r="D62" s="194">
        <v>9039.7900000000009</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48244.22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48244.22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186983.23</v>
      </c>
      <c r="E74" s="60">
        <f t="shared" si="13"/>
        <v>214728.99</v>
      </c>
      <c r="F74" s="45">
        <f t="shared" si="0"/>
        <v>114.83863552897229</v>
      </c>
    </row>
    <row r="75" spans="1:6" ht="12.75" customHeight="1" x14ac:dyDescent="0.2">
      <c r="A75" s="63" t="s">
        <v>153</v>
      </c>
      <c r="B75" s="65" t="s">
        <v>154</v>
      </c>
      <c r="C75" s="247" t="s">
        <v>153</v>
      </c>
      <c r="D75" s="194">
        <v>186983.23</v>
      </c>
      <c r="E75" s="194">
        <v>214728.99</v>
      </c>
      <c r="F75" s="45">
        <f t="shared" si="0"/>
        <v>114.83863552897229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10543.11</v>
      </c>
      <c r="E82" s="60">
        <f t="shared" si="15"/>
        <v>2381</v>
      </c>
      <c r="F82" s="45">
        <f t="shared" si="0"/>
        <v>22.583469204058385</v>
      </c>
    </row>
    <row r="83" spans="1:6" ht="12.75" customHeight="1" x14ac:dyDescent="0.2">
      <c r="A83" s="63">
        <v>641</v>
      </c>
      <c r="B83" s="64" t="s">
        <v>169</v>
      </c>
      <c r="C83" s="247" t="s">
        <v>170</v>
      </c>
      <c r="D83" s="60">
        <f t="shared" ref="D83:E83" si="16">SUM(D84:D90)</f>
        <v>8</v>
      </c>
      <c r="E83" s="60">
        <f t="shared" si="16"/>
        <v>1.44</v>
      </c>
      <c r="F83" s="45">
        <f t="shared" si="0"/>
        <v>18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v>
      </c>
      <c r="E85" s="194">
        <v>1.44</v>
      </c>
      <c r="F85" s="45">
        <f t="shared" si="0"/>
        <v>18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10535.11</v>
      </c>
      <c r="E91" s="60">
        <f t="shared" si="17"/>
        <v>2379.56</v>
      </c>
      <c r="F91" s="45">
        <f t="shared" si="0"/>
        <v>22.586949732845692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5908.64</v>
      </c>
      <c r="E93" s="194">
        <v>2379.56</v>
      </c>
      <c r="F93" s="45">
        <f t="shared" si="0"/>
        <v>40.272550028432939</v>
      </c>
    </row>
    <row r="94" spans="1:6" ht="12.75" customHeight="1" x14ac:dyDescent="0.2">
      <c r="A94" s="63">
        <v>6423</v>
      </c>
      <c r="B94" s="64" t="s">
        <v>191</v>
      </c>
      <c r="C94" s="247" t="s">
        <v>192</v>
      </c>
      <c r="D94" s="194">
        <v>4626.47</v>
      </c>
      <c r="E94" s="194">
        <v>0</v>
      </c>
      <c r="F94" s="45">
        <f t="shared" si="0"/>
        <v>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17112.170000000002</v>
      </c>
      <c r="E106" s="60">
        <f>E107+E112+E120+E124</f>
        <v>18124.259999999998</v>
      </c>
      <c r="F106" s="45">
        <f t="shared" si="0"/>
        <v>105.9144456839781</v>
      </c>
    </row>
    <row r="107" spans="1:6" ht="12.75" customHeight="1" x14ac:dyDescent="0.2">
      <c r="A107" s="63">
        <v>651</v>
      </c>
      <c r="B107" s="64" t="s">
        <v>217</v>
      </c>
      <c r="C107" s="247" t="s">
        <v>218</v>
      </c>
      <c r="D107" s="60">
        <f t="shared" ref="D107:E107" si="19">SUM(D108:D111)</f>
        <v>21.28</v>
      </c>
      <c r="E107" s="60">
        <f t="shared" si="19"/>
        <v>17.29</v>
      </c>
      <c r="F107" s="45">
        <f t="shared" si="0"/>
        <v>81.249999999999986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21.28</v>
      </c>
      <c r="E109" s="194">
        <v>17.29</v>
      </c>
      <c r="F109" s="45">
        <f t="shared" si="0"/>
        <v>81.249999999999986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74.78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8.36</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66.42</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17016.11</v>
      </c>
      <c r="E120" s="60">
        <f t="shared" si="21"/>
        <v>18106.969999999998</v>
      </c>
      <c r="F120" s="45">
        <f t="shared" si="0"/>
        <v>106.41074840254321</v>
      </c>
    </row>
    <row r="121" spans="1:6" ht="12.75" customHeight="1" x14ac:dyDescent="0.2">
      <c r="A121" s="63">
        <v>6531</v>
      </c>
      <c r="B121" s="64" t="s">
        <v>245</v>
      </c>
      <c r="C121" s="247" t="s">
        <v>246</v>
      </c>
      <c r="D121" s="194">
        <v>0</v>
      </c>
      <c r="E121" s="194">
        <v>274.20999999999998</v>
      </c>
      <c r="F121" s="45" t="str">
        <f t="shared" si="0"/>
        <v>-</v>
      </c>
    </row>
    <row r="122" spans="1:6" ht="12.75" customHeight="1" x14ac:dyDescent="0.2">
      <c r="A122" s="63">
        <v>6532</v>
      </c>
      <c r="B122" s="64" t="s">
        <v>247</v>
      </c>
      <c r="C122" s="247" t="s">
        <v>248</v>
      </c>
      <c r="D122" s="194">
        <v>17016.11</v>
      </c>
      <c r="E122" s="194">
        <v>17832.759999999998</v>
      </c>
      <c r="F122" s="45">
        <f t="shared" si="0"/>
        <v>104.79927551009014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2435</v>
      </c>
      <c r="F125" s="45" t="str">
        <f t="shared" si="0"/>
        <v>-</v>
      </c>
    </row>
    <row r="126" spans="1:6" ht="12.75" customHeight="1" x14ac:dyDescent="0.2">
      <c r="A126" s="63">
        <v>661</v>
      </c>
      <c r="B126" s="65" t="s">
        <v>255</v>
      </c>
      <c r="C126" s="247" t="s">
        <v>256</v>
      </c>
      <c r="D126" s="60">
        <f t="shared" ref="D126:E126" si="23">SUM(D127:D128)</f>
        <v>0</v>
      </c>
      <c r="E126" s="60">
        <f t="shared" si="23"/>
        <v>2435</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2435</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21.23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21.23</v>
      </c>
      <c r="F151" s="45" t="str">
        <f t="shared" si="26"/>
        <v>-</v>
      </c>
    </row>
    <row r="152" spans="1:6" ht="12.75" customHeight="1" x14ac:dyDescent="0.2">
      <c r="A152" s="63">
        <v>3</v>
      </c>
      <c r="B152" s="64" t="s">
        <v>307</v>
      </c>
      <c r="C152" s="247" t="s">
        <v>13</v>
      </c>
      <c r="D152" s="60">
        <f>D153+D164+D202+D221+D230+D262+D273</f>
        <v>360317.5</v>
      </c>
      <c r="E152" s="60">
        <f>E153+E164+E202+E221+E230+E262+E273</f>
        <v>467451.16</v>
      </c>
      <c r="F152" s="45">
        <f t="shared" si="26"/>
        <v>129.73312703379659</v>
      </c>
    </row>
    <row r="153" spans="1:6" ht="12.75" customHeight="1" x14ac:dyDescent="0.2">
      <c r="A153" s="63">
        <v>31</v>
      </c>
      <c r="B153" s="64" t="s">
        <v>308</v>
      </c>
      <c r="C153" s="247" t="s">
        <v>309</v>
      </c>
      <c r="D153" s="60">
        <f t="shared" ref="D153:E153" si="30">D154+D159+D160</f>
        <v>155369.28999999998</v>
      </c>
      <c r="E153" s="60">
        <f t="shared" si="30"/>
        <v>253019.66</v>
      </c>
      <c r="F153" s="45">
        <f t="shared" si="26"/>
        <v>162.85049638831458</v>
      </c>
    </row>
    <row r="154" spans="1:6" ht="12.75" customHeight="1" x14ac:dyDescent="0.2">
      <c r="A154" s="63">
        <v>311</v>
      </c>
      <c r="B154" s="64" t="s">
        <v>310</v>
      </c>
      <c r="C154" s="247" t="s">
        <v>311</v>
      </c>
      <c r="D154" s="60">
        <f t="shared" ref="D154:E154" si="31">SUM(D155:D158)</f>
        <v>129544.48</v>
      </c>
      <c r="E154" s="60">
        <f t="shared" si="31"/>
        <v>212549.06</v>
      </c>
      <c r="F154" s="45">
        <f t="shared" si="26"/>
        <v>164.07419289498094</v>
      </c>
    </row>
    <row r="155" spans="1:6" ht="12.75" customHeight="1" x14ac:dyDescent="0.2">
      <c r="A155" s="63">
        <v>3111</v>
      </c>
      <c r="B155" s="64" t="s">
        <v>312</v>
      </c>
      <c r="C155" s="247" t="s">
        <v>313</v>
      </c>
      <c r="D155" s="194">
        <v>129544.48</v>
      </c>
      <c r="E155" s="194">
        <v>212549.06</v>
      </c>
      <c r="F155" s="45">
        <f t="shared" si="26"/>
        <v>164.07419289498094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4450</v>
      </c>
      <c r="E159" s="194">
        <v>5400</v>
      </c>
      <c r="F159" s="45">
        <f t="shared" si="26"/>
        <v>121.34831460674158</v>
      </c>
    </row>
    <row r="160" spans="1:6" ht="12.75" customHeight="1" x14ac:dyDescent="0.2">
      <c r="A160" s="63">
        <v>313</v>
      </c>
      <c r="B160" s="65" t="s">
        <v>322</v>
      </c>
      <c r="C160" s="247" t="s">
        <v>323</v>
      </c>
      <c r="D160" s="60">
        <f t="shared" ref="D160:E160" si="32">SUM(D161:D163)</f>
        <v>21374.81</v>
      </c>
      <c r="E160" s="60">
        <f t="shared" si="32"/>
        <v>35070.6</v>
      </c>
      <c r="F160" s="45">
        <f t="shared" si="26"/>
        <v>164.07444089561497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21374.81</v>
      </c>
      <c r="E162" s="194">
        <v>35070.6</v>
      </c>
      <c r="F162" s="45">
        <f t="shared" si="26"/>
        <v>164.07444089561497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144547.24</v>
      </c>
      <c r="E164" s="60">
        <f>E165+E170+E178+E188+E189+E194</f>
        <v>173044.86</v>
      </c>
      <c r="F164" s="45">
        <f t="shared" si="26"/>
        <v>119.7150910664223</v>
      </c>
    </row>
    <row r="165" spans="1:6" ht="12.75" customHeight="1" x14ac:dyDescent="0.2">
      <c r="A165" s="63">
        <v>321</v>
      </c>
      <c r="B165" s="64" t="s">
        <v>332</v>
      </c>
      <c r="C165" s="247" t="s">
        <v>333</v>
      </c>
      <c r="D165" s="60">
        <f t="shared" ref="D165:E165" si="33">SUM(D166:D169)</f>
        <v>8561.77</v>
      </c>
      <c r="E165" s="60">
        <f t="shared" si="33"/>
        <v>12130.63</v>
      </c>
      <c r="F165" s="45">
        <f t="shared" si="26"/>
        <v>141.68367054943076</v>
      </c>
    </row>
    <row r="166" spans="1:6" ht="12.75" customHeight="1" x14ac:dyDescent="0.2">
      <c r="A166" s="63">
        <v>3211</v>
      </c>
      <c r="B166" s="64" t="s">
        <v>334</v>
      </c>
      <c r="C166" s="247" t="s">
        <v>335</v>
      </c>
      <c r="D166" s="194">
        <v>463.89</v>
      </c>
      <c r="E166" s="194">
        <v>464.63</v>
      </c>
      <c r="F166" s="45">
        <f t="shared" si="26"/>
        <v>100.15952057599861</v>
      </c>
    </row>
    <row r="167" spans="1:6" ht="12.75" customHeight="1" x14ac:dyDescent="0.2">
      <c r="A167" s="63">
        <v>3212</v>
      </c>
      <c r="B167" s="64" t="s">
        <v>336</v>
      </c>
      <c r="C167" s="247" t="s">
        <v>337</v>
      </c>
      <c r="D167" s="194">
        <v>7426</v>
      </c>
      <c r="E167" s="194">
        <v>11636</v>
      </c>
      <c r="F167" s="45">
        <f t="shared" si="26"/>
        <v>156.69270131968759</v>
      </c>
    </row>
    <row r="168" spans="1:6" ht="12.75" customHeight="1" x14ac:dyDescent="0.2">
      <c r="A168" s="63">
        <v>3213</v>
      </c>
      <c r="B168" s="64" t="s">
        <v>338</v>
      </c>
      <c r="C168" s="247" t="s">
        <v>339</v>
      </c>
      <c r="D168" s="194">
        <v>671.88</v>
      </c>
      <c r="E168" s="194">
        <v>30</v>
      </c>
      <c r="F168" s="45">
        <f t="shared" si="26"/>
        <v>4.4650830505447399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22279.149999999998</v>
      </c>
      <c r="E170" s="60">
        <f t="shared" si="34"/>
        <v>22384.44</v>
      </c>
      <c r="F170" s="45">
        <f t="shared" si="26"/>
        <v>100.47259433147136</v>
      </c>
    </row>
    <row r="171" spans="1:6" ht="12.75" customHeight="1" x14ac:dyDescent="0.2">
      <c r="A171" s="63">
        <v>3221</v>
      </c>
      <c r="B171" s="64" t="s">
        <v>344</v>
      </c>
      <c r="C171" s="247" t="s">
        <v>345</v>
      </c>
      <c r="D171" s="194">
        <v>2710.53</v>
      </c>
      <c r="E171" s="194">
        <v>1508.18</v>
      </c>
      <c r="F171" s="45">
        <f t="shared" si="26"/>
        <v>55.64151660376384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15218.21</v>
      </c>
      <c r="E173" s="194">
        <v>18091.150000000001</v>
      </c>
      <c r="F173" s="45">
        <f t="shared" si="26"/>
        <v>118.87830434722613</v>
      </c>
    </row>
    <row r="174" spans="1:6" ht="12.75" customHeight="1" x14ac:dyDescent="0.2">
      <c r="A174" s="63">
        <v>3224</v>
      </c>
      <c r="B174" s="65" t="s">
        <v>350</v>
      </c>
      <c r="C174" s="247" t="s">
        <v>351</v>
      </c>
      <c r="D174" s="194">
        <v>2267.91</v>
      </c>
      <c r="E174" s="194">
        <v>1952.17</v>
      </c>
      <c r="F174" s="45">
        <f t="shared" si="26"/>
        <v>86.077930782085716</v>
      </c>
    </row>
    <row r="175" spans="1:6" ht="12.75" customHeight="1" x14ac:dyDescent="0.2">
      <c r="A175" s="63">
        <v>3225</v>
      </c>
      <c r="B175" s="65" t="s">
        <v>352</v>
      </c>
      <c r="C175" s="247" t="s">
        <v>353</v>
      </c>
      <c r="D175" s="194">
        <v>1439.3</v>
      </c>
      <c r="E175" s="194">
        <v>832.94</v>
      </c>
      <c r="F175" s="45">
        <f t="shared" si="26"/>
        <v>57.871187382755508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643.20000000000005</v>
      </c>
      <c r="E177" s="194">
        <v>0</v>
      </c>
      <c r="F177" s="45">
        <f t="shared" si="26"/>
        <v>0</v>
      </c>
    </row>
    <row r="178" spans="1:6" ht="12.75" customHeight="1" x14ac:dyDescent="0.2">
      <c r="A178" s="63">
        <v>323</v>
      </c>
      <c r="B178" s="65" t="s">
        <v>358</v>
      </c>
      <c r="C178" s="247" t="s">
        <v>359</v>
      </c>
      <c r="D178" s="60">
        <f t="shared" ref="D178:E178" si="35">SUM(D179:D187)</f>
        <v>80910.83</v>
      </c>
      <c r="E178" s="60">
        <f t="shared" si="35"/>
        <v>101058.33</v>
      </c>
      <c r="F178" s="45">
        <f t="shared" si="26"/>
        <v>124.90086926558534</v>
      </c>
    </row>
    <row r="179" spans="1:6" ht="12.75" customHeight="1" x14ac:dyDescent="0.2">
      <c r="A179" s="63">
        <v>3231</v>
      </c>
      <c r="B179" s="65" t="s">
        <v>360</v>
      </c>
      <c r="C179" s="247" t="s">
        <v>361</v>
      </c>
      <c r="D179" s="194">
        <v>3022.88</v>
      </c>
      <c r="E179" s="194">
        <v>3269.28</v>
      </c>
      <c r="F179" s="45">
        <f t="shared" si="26"/>
        <v>108.15116709892554</v>
      </c>
    </row>
    <row r="180" spans="1:6" ht="12.75" customHeight="1" x14ac:dyDescent="0.2">
      <c r="A180" s="63">
        <v>3232</v>
      </c>
      <c r="B180" s="65" t="s">
        <v>362</v>
      </c>
      <c r="C180" s="247" t="s">
        <v>363</v>
      </c>
      <c r="D180" s="194">
        <v>3241.23</v>
      </c>
      <c r="E180" s="194">
        <v>5403.7</v>
      </c>
      <c r="F180" s="45">
        <f t="shared" si="26"/>
        <v>166.71757326693879</v>
      </c>
    </row>
    <row r="181" spans="1:6" ht="12.75" customHeight="1" x14ac:dyDescent="0.2">
      <c r="A181" s="63">
        <v>3233</v>
      </c>
      <c r="B181" s="65" t="s">
        <v>364</v>
      </c>
      <c r="C181" s="247" t="s">
        <v>365</v>
      </c>
      <c r="D181" s="194">
        <v>4639.2</v>
      </c>
      <c r="E181" s="194">
        <v>10235.33</v>
      </c>
      <c r="F181" s="45">
        <f t="shared" si="26"/>
        <v>220.62704776685638</v>
      </c>
    </row>
    <row r="182" spans="1:6" ht="12.75" customHeight="1" x14ac:dyDescent="0.2">
      <c r="A182" s="63">
        <v>3234</v>
      </c>
      <c r="B182" s="65" t="s">
        <v>366</v>
      </c>
      <c r="C182" s="247" t="s">
        <v>367</v>
      </c>
      <c r="D182" s="194">
        <v>22849.09</v>
      </c>
      <c r="E182" s="194">
        <v>36861.49</v>
      </c>
      <c r="F182" s="45">
        <f t="shared" si="26"/>
        <v>161.32585586559463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42674.18</v>
      </c>
      <c r="E185" s="194">
        <v>40960.49</v>
      </c>
      <c r="F185" s="45">
        <f t="shared" si="26"/>
        <v>95.984246211643665</v>
      </c>
    </row>
    <row r="186" spans="1:6" ht="12.75" customHeight="1" x14ac:dyDescent="0.2">
      <c r="A186" s="63">
        <v>3238</v>
      </c>
      <c r="B186" s="64" t="s">
        <v>374</v>
      </c>
      <c r="C186" s="247" t="s">
        <v>375</v>
      </c>
      <c r="D186" s="194">
        <v>2342.08</v>
      </c>
      <c r="E186" s="194">
        <v>2552.96</v>
      </c>
      <c r="F186" s="45">
        <f t="shared" si="26"/>
        <v>109.00396228993033</v>
      </c>
    </row>
    <row r="187" spans="1:6" ht="12.75" customHeight="1" x14ac:dyDescent="0.2">
      <c r="A187" s="63">
        <v>3239</v>
      </c>
      <c r="B187" s="64" t="s">
        <v>376</v>
      </c>
      <c r="C187" s="247" t="s">
        <v>377</v>
      </c>
      <c r="D187" s="194">
        <v>2142.17</v>
      </c>
      <c r="E187" s="194">
        <v>1775.08</v>
      </c>
      <c r="F187" s="45">
        <f t="shared" si="26"/>
        <v>82.863638273339646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32795.49</v>
      </c>
      <c r="E194" s="60">
        <f t="shared" si="36"/>
        <v>37471.46</v>
      </c>
      <c r="F194" s="45">
        <f t="shared" si="26"/>
        <v>114.25796656796408</v>
      </c>
    </row>
    <row r="195" spans="1:6" ht="12.75" customHeight="1" x14ac:dyDescent="0.2">
      <c r="A195" s="63">
        <v>3291</v>
      </c>
      <c r="B195" s="183" t="s">
        <v>392</v>
      </c>
      <c r="C195" s="247" t="s">
        <v>393</v>
      </c>
      <c r="D195" s="194">
        <v>14822.3</v>
      </c>
      <c r="E195" s="194">
        <v>23384.41</v>
      </c>
      <c r="F195" s="45">
        <f t="shared" si="26"/>
        <v>157.76505670509974</v>
      </c>
    </row>
    <row r="196" spans="1:6" ht="12.75" customHeight="1" x14ac:dyDescent="0.2">
      <c r="A196" s="63">
        <v>3292</v>
      </c>
      <c r="B196" s="64" t="s">
        <v>394</v>
      </c>
      <c r="C196" s="247" t="s">
        <v>395</v>
      </c>
      <c r="D196" s="194">
        <v>260.95</v>
      </c>
      <c r="E196" s="194">
        <v>697.52</v>
      </c>
      <c r="F196" s="45">
        <f t="shared" si="26"/>
        <v>267.300249089864</v>
      </c>
    </row>
    <row r="197" spans="1:6" ht="12.75" customHeight="1" x14ac:dyDescent="0.2">
      <c r="A197" s="63">
        <v>3293</v>
      </c>
      <c r="B197" s="64" t="s">
        <v>396</v>
      </c>
      <c r="C197" s="247" t="s">
        <v>397</v>
      </c>
      <c r="D197" s="194">
        <v>6167.49</v>
      </c>
      <c r="E197" s="194">
        <v>6375.45</v>
      </c>
      <c r="F197" s="45">
        <f t="shared" si="26"/>
        <v>103.37187413356163</v>
      </c>
    </row>
    <row r="198" spans="1:6" ht="12.75" customHeight="1" x14ac:dyDescent="0.2">
      <c r="A198" s="63">
        <v>3294</v>
      </c>
      <c r="B198" s="64" t="s">
        <v>398</v>
      </c>
      <c r="C198" s="247" t="s">
        <v>399</v>
      </c>
      <c r="D198" s="194">
        <v>663.61</v>
      </c>
      <c r="E198" s="194">
        <v>0</v>
      </c>
      <c r="F198" s="45">
        <f t="shared" si="26"/>
        <v>0</v>
      </c>
    </row>
    <row r="199" spans="1:6" ht="12.75" customHeight="1" x14ac:dyDescent="0.2">
      <c r="A199" s="63">
        <v>3295</v>
      </c>
      <c r="B199" s="64" t="s">
        <v>400</v>
      </c>
      <c r="C199" s="247" t="s">
        <v>401</v>
      </c>
      <c r="D199" s="194">
        <v>7978.44</v>
      </c>
      <c r="E199" s="194">
        <v>4423.38</v>
      </c>
      <c r="F199" s="45">
        <f t="shared" si="26"/>
        <v>55.441665287951039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2902.7</v>
      </c>
      <c r="E201" s="194">
        <v>2590.6999999999998</v>
      </c>
      <c r="F201" s="45">
        <f t="shared" si="26"/>
        <v>89.251386640024805</v>
      </c>
    </row>
    <row r="202" spans="1:6" ht="12.75" customHeight="1" x14ac:dyDescent="0.2">
      <c r="A202" s="63">
        <v>34</v>
      </c>
      <c r="B202" s="183" t="s">
        <v>406</v>
      </c>
      <c r="C202" s="247" t="s">
        <v>407</v>
      </c>
      <c r="D202" s="60">
        <f t="shared" ref="D202:E202" si="37">D203+D208+D216</f>
        <v>6817.33</v>
      </c>
      <c r="E202" s="60">
        <f t="shared" si="37"/>
        <v>1490.5499999999997</v>
      </c>
      <c r="F202" s="45">
        <f t="shared" si="26"/>
        <v>21.864131558836082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1083.3800000000001</v>
      </c>
      <c r="E208" s="60">
        <f t="shared" si="39"/>
        <v>289.39</v>
      </c>
      <c r="F208" s="45">
        <f t="shared" si="26"/>
        <v>26.711772415957462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1083.3800000000001</v>
      </c>
      <c r="E211" s="194">
        <v>289.39</v>
      </c>
      <c r="F211" s="45">
        <f t="shared" si="26"/>
        <v>26.711772415957462</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5733.95</v>
      </c>
      <c r="E216" s="60">
        <f t="shared" si="40"/>
        <v>1201.1599999999999</v>
      </c>
      <c r="F216" s="45">
        <f t="shared" si="26"/>
        <v>20.948211965573467</v>
      </c>
    </row>
    <row r="217" spans="1:6" ht="12.75" customHeight="1" x14ac:dyDescent="0.2">
      <c r="A217" s="63">
        <v>3431</v>
      </c>
      <c r="B217" s="182" t="s">
        <v>436</v>
      </c>
      <c r="C217" s="247" t="s">
        <v>437</v>
      </c>
      <c r="D217" s="194">
        <v>775.42</v>
      </c>
      <c r="E217" s="194">
        <v>982.17</v>
      </c>
      <c r="F217" s="45">
        <f t="shared" si="26"/>
        <v>126.66296974542828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4958.53</v>
      </c>
      <c r="E219" s="194">
        <v>218.99</v>
      </c>
      <c r="F219" s="45">
        <f t="shared" si="26"/>
        <v>4.4164298693362758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25000</v>
      </c>
      <c r="E221" s="60">
        <f t="shared" si="41"/>
        <v>8800</v>
      </c>
      <c r="F221" s="45">
        <f t="shared" si="26"/>
        <v>35.199999999999996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25000</v>
      </c>
      <c r="E225" s="60">
        <f t="shared" si="43"/>
        <v>8800</v>
      </c>
      <c r="F225" s="45">
        <f t="shared" si="26"/>
        <v>35.199999999999996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25000</v>
      </c>
      <c r="E227" s="194">
        <v>8800</v>
      </c>
      <c r="F227" s="45">
        <f t="shared" si="26"/>
        <v>35.199999999999996</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1119</v>
      </c>
      <c r="E230" s="60">
        <f>E231+E234+E237+E242+E246+E250+E254+E257</f>
        <v>7771.75</v>
      </c>
      <c r="F230" s="45">
        <f t="shared" ref="F230:F245" si="44">IF(D230&lt;&gt;0,IF(E230/D230&gt;=100,"&gt;&gt;100",E230/D230*100),"-")</f>
        <v>694.52636282394997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1202.23</v>
      </c>
      <c r="F237" s="45" t="str">
        <f t="shared" si="44"/>
        <v>-</v>
      </c>
    </row>
    <row r="238" spans="1:6" ht="12" x14ac:dyDescent="0.2">
      <c r="A238" s="63">
        <v>3631</v>
      </c>
      <c r="B238" s="65" t="s">
        <v>478</v>
      </c>
      <c r="C238" s="247" t="s">
        <v>479</v>
      </c>
      <c r="D238" s="194">
        <v>0</v>
      </c>
      <c r="E238" s="194">
        <v>1202.23</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1119</v>
      </c>
      <c r="E246" s="60">
        <f t="shared" si="48"/>
        <v>6569.52</v>
      </c>
      <c r="F246" s="45">
        <f t="shared" ref="F246:F249" si="49">IF(D246&lt;&gt;0,IF(E246/D246&gt;=100,"&gt;&gt;100",E246/D246*100),"-")</f>
        <v>587.08847184986598</v>
      </c>
    </row>
    <row r="247" spans="1:6" ht="12.75" customHeight="1" x14ac:dyDescent="0.2">
      <c r="A247" s="63" t="s">
        <v>493</v>
      </c>
      <c r="B247" s="64" t="s">
        <v>494</v>
      </c>
      <c r="C247" s="247" t="s">
        <v>493</v>
      </c>
      <c r="D247" s="194">
        <v>1119</v>
      </c>
      <c r="E247" s="194">
        <v>6569.52</v>
      </c>
      <c r="F247" s="45">
        <f t="shared" si="49"/>
        <v>587.08847184986598</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17317.079999999998</v>
      </c>
      <c r="E262" s="60">
        <f t="shared" si="55"/>
        <v>13581.73</v>
      </c>
      <c r="F262" s="45">
        <f t="shared" ref="F262:F268" si="56">IF(D262&lt;&gt;0,IF(E262/D262&gt;=100,"&gt;&gt;100",E262/D262*100),"-")</f>
        <v>78.429677520690561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17317.079999999998</v>
      </c>
      <c r="E269" s="60">
        <f t="shared" si="58"/>
        <v>13581.73</v>
      </c>
      <c r="F269" s="45">
        <f t="shared" ref="F269:F272" si="59">IF(D269&lt;&gt;0,IF(E269/D269&gt;=100,"&gt;&gt;100",E269/D269*100),"-")</f>
        <v>78.429677520690561</v>
      </c>
    </row>
    <row r="270" spans="1:6" ht="12.75" customHeight="1" x14ac:dyDescent="0.2">
      <c r="A270" s="63">
        <v>3721</v>
      </c>
      <c r="B270" s="65" t="s">
        <v>533</v>
      </c>
      <c r="C270" s="247" t="s">
        <v>534</v>
      </c>
      <c r="D270" s="194">
        <v>7524.62</v>
      </c>
      <c r="E270" s="194">
        <v>4911.57</v>
      </c>
      <c r="F270" s="45">
        <f t="shared" si="59"/>
        <v>65.273329417299479</v>
      </c>
    </row>
    <row r="271" spans="1:6" ht="12.75" customHeight="1" x14ac:dyDescent="0.2">
      <c r="A271" s="63">
        <v>3722</v>
      </c>
      <c r="B271" s="65" t="s">
        <v>535</v>
      </c>
      <c r="C271" s="247" t="s">
        <v>536</v>
      </c>
      <c r="D271" s="194">
        <v>9792.4599999999991</v>
      </c>
      <c r="E271" s="194">
        <v>8670.16</v>
      </c>
      <c r="F271" s="45">
        <f t="shared" si="59"/>
        <v>88.539141339357016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10147.56</v>
      </c>
      <c r="E273" s="60">
        <f t="shared" si="60"/>
        <v>9742.61</v>
      </c>
      <c r="F273" s="45">
        <f t="shared" ref="F273:F277" si="61">IF(D273&lt;&gt;0,IF(E273/D273&gt;=100,"&gt;&gt;100",E273/D273*100),"-")</f>
        <v>96.009385507452052</v>
      </c>
    </row>
    <row r="274" spans="1:6" ht="12.75" customHeight="1" x14ac:dyDescent="0.2">
      <c r="A274" s="63">
        <v>381</v>
      </c>
      <c r="B274" s="64" t="s">
        <v>541</v>
      </c>
      <c r="C274" s="247" t="s">
        <v>542</v>
      </c>
      <c r="D274" s="60">
        <f t="shared" ref="D274:E274" si="62">SUM(D275:D277)</f>
        <v>10147.56</v>
      </c>
      <c r="E274" s="60">
        <f t="shared" si="62"/>
        <v>9742.61</v>
      </c>
      <c r="F274" s="45">
        <f t="shared" si="61"/>
        <v>96.009385507452052</v>
      </c>
    </row>
    <row r="275" spans="1:6" ht="12.75" customHeight="1" x14ac:dyDescent="0.2">
      <c r="A275" s="63">
        <v>3811</v>
      </c>
      <c r="B275" s="64" t="s">
        <v>543</v>
      </c>
      <c r="C275" s="247" t="s">
        <v>544</v>
      </c>
      <c r="D275" s="194">
        <v>10147.56</v>
      </c>
      <c r="E275" s="194">
        <v>9742.61</v>
      </c>
      <c r="F275" s="45">
        <f t="shared" si="61"/>
        <v>96.009385507452052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360317.5</v>
      </c>
      <c r="E299" s="60">
        <f>E152-E297+E298</f>
        <v>467451.16</v>
      </c>
      <c r="F299" s="45">
        <f t="shared" si="68"/>
        <v>129.73312703379659</v>
      </c>
    </row>
    <row r="300" spans="1:6" ht="12.75" customHeight="1" x14ac:dyDescent="0.2">
      <c r="A300" s="63" t="s">
        <v>582</v>
      </c>
      <c r="B300" s="64" t="s">
        <v>593</v>
      </c>
      <c r="C300" s="247" t="s">
        <v>594</v>
      </c>
      <c r="D300" s="60">
        <f>IF(D6&gt;=D299,D6-D299,0)</f>
        <v>159720.82</v>
      </c>
      <c r="E300" s="60">
        <f>IF(E6&gt;=E299,E6-E299,0)</f>
        <v>11243.749999999942</v>
      </c>
      <c r="F300" s="45">
        <f t="shared" si="68"/>
        <v>7.0396270191950814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87709.69</v>
      </c>
      <c r="E303" s="194">
        <v>106052.12</v>
      </c>
      <c r="F303" s="45">
        <f t="shared" si="68"/>
        <v>120.91266084739325</v>
      </c>
    </row>
    <row r="304" spans="1:6" ht="12.75" customHeight="1" x14ac:dyDescent="0.2">
      <c r="A304" s="63">
        <v>96</v>
      </c>
      <c r="B304" s="220" t="s">
        <v>601</v>
      </c>
      <c r="C304" s="247" t="s">
        <v>602</v>
      </c>
      <c r="D304" s="194">
        <v>10037.530000000001</v>
      </c>
      <c r="E304" s="194">
        <v>10194.700000000001</v>
      </c>
      <c r="F304" s="45">
        <f t="shared" si="68"/>
        <v>101.5658234645376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494</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494</v>
      </c>
      <c r="F309" s="45" t="str">
        <f t="shared" si="72"/>
        <v>-</v>
      </c>
    </row>
    <row r="310" spans="1:6" ht="24" x14ac:dyDescent="0.2">
      <c r="A310" s="63">
        <v>711</v>
      </c>
      <c r="B310" s="64" t="s">
        <v>612</v>
      </c>
      <c r="C310" s="247" t="s">
        <v>613</v>
      </c>
      <c r="D310" s="60">
        <f t="shared" ref="D310:E310" si="74">SUM(D311:D313)</f>
        <v>0</v>
      </c>
      <c r="E310" s="60">
        <f t="shared" si="74"/>
        <v>494</v>
      </c>
      <c r="F310" s="45" t="str">
        <f t="shared" si="72"/>
        <v>-</v>
      </c>
    </row>
    <row r="311" spans="1:6" ht="12.75" customHeight="1" x14ac:dyDescent="0.2">
      <c r="A311" s="63">
        <v>7111</v>
      </c>
      <c r="B311" s="64" t="s">
        <v>614</v>
      </c>
      <c r="C311" s="247" t="s">
        <v>615</v>
      </c>
      <c r="D311" s="194">
        <v>0</v>
      </c>
      <c r="E311" s="194">
        <v>494</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175166.15</v>
      </c>
      <c r="E360" s="60">
        <f t="shared" si="86"/>
        <v>104630.8</v>
      </c>
      <c r="F360" s="45">
        <f t="shared" si="72"/>
        <v>59.732317003028271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47297.1</v>
      </c>
      <c r="E373" s="60">
        <f t="shared" si="90"/>
        <v>8161.02</v>
      </c>
      <c r="F373" s="45">
        <f t="shared" si="72"/>
        <v>17.254799977165622</v>
      </c>
    </row>
    <row r="374" spans="1:6" ht="12.75" customHeight="1" x14ac:dyDescent="0.2">
      <c r="A374" s="63">
        <v>421</v>
      </c>
      <c r="B374" s="64" t="s">
        <v>732</v>
      </c>
      <c r="C374" s="247" t="s">
        <v>733</v>
      </c>
      <c r="D374" s="60">
        <f t="shared" ref="D374:E374" si="91">SUM(D375:D378)</f>
        <v>7562.5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7562.5</v>
      </c>
      <c r="E378" s="194"/>
      <c r="F378" s="45">
        <f t="shared" si="72"/>
        <v>0</v>
      </c>
    </row>
    <row r="379" spans="1:6" ht="12.75" customHeight="1" x14ac:dyDescent="0.2">
      <c r="A379" s="63">
        <v>422</v>
      </c>
      <c r="B379" s="64" t="s">
        <v>738</v>
      </c>
      <c r="C379" s="247" t="s">
        <v>739</v>
      </c>
      <c r="D379" s="60">
        <f t="shared" ref="D379:E379" si="92">SUM(D380:D387)</f>
        <v>39734.6</v>
      </c>
      <c r="E379" s="60">
        <f t="shared" si="92"/>
        <v>8161.02</v>
      </c>
      <c r="F379" s="45">
        <f t="shared" si="72"/>
        <v>20.538825104568819</v>
      </c>
    </row>
    <row r="380" spans="1:6" ht="12.75" customHeight="1" x14ac:dyDescent="0.2">
      <c r="A380" s="63">
        <v>4221</v>
      </c>
      <c r="B380" s="64" t="s">
        <v>648</v>
      </c>
      <c r="C380" s="247" t="s">
        <v>740</v>
      </c>
      <c r="D380" s="194">
        <v>3825</v>
      </c>
      <c r="E380" s="194">
        <v>1418.52</v>
      </c>
      <c r="F380" s="45">
        <f t="shared" si="72"/>
        <v>37.085490196078432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31000</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4909.6000000000004</v>
      </c>
      <c r="E384" s="192">
        <v>6742.5</v>
      </c>
      <c r="F384" s="71">
        <f t="shared" si="72"/>
        <v>137.33298028352613</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127869.05</v>
      </c>
      <c r="E412" s="60">
        <f t="shared" si="100"/>
        <v>96469.78</v>
      </c>
      <c r="F412" s="45">
        <f t="shared" si="72"/>
        <v>75.444198576590665</v>
      </c>
    </row>
    <row r="413" spans="1:6" ht="12.75" customHeight="1" x14ac:dyDescent="0.2">
      <c r="A413" s="63">
        <v>451</v>
      </c>
      <c r="B413" s="64" t="s">
        <v>785</v>
      </c>
      <c r="C413" s="247" t="s">
        <v>786</v>
      </c>
      <c r="D413" s="194">
        <v>127869.05</v>
      </c>
      <c r="E413" s="194">
        <v>96469.78</v>
      </c>
      <c r="F413" s="45">
        <f t="shared" si="72"/>
        <v>75.444198576590665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175166.15</v>
      </c>
      <c r="E418" s="60">
        <f t="shared" si="102"/>
        <v>104136.8</v>
      </c>
      <c r="F418" s="45">
        <f t="shared" si="72"/>
        <v>59.450299044649903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26068.21</v>
      </c>
      <c r="E420" s="194">
        <v>20171.8</v>
      </c>
      <c r="F420" s="45">
        <f t="shared" si="72"/>
        <v>77.380840494993706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520038.32</v>
      </c>
      <c r="E422" s="60">
        <f>E6+E308</f>
        <v>479188.90999999992</v>
      </c>
      <c r="F422" s="45">
        <f t="shared" si="72"/>
        <v>92.144923089513853</v>
      </c>
    </row>
    <row r="423" spans="1:6" ht="12.75" customHeight="1" x14ac:dyDescent="0.2">
      <c r="A423" s="63" t="s">
        <v>582</v>
      </c>
      <c r="B423" s="64" t="s">
        <v>805</v>
      </c>
      <c r="C423" s="247" t="s">
        <v>806</v>
      </c>
      <c r="D423" s="60">
        <f t="shared" ref="D423:E423" si="103">D299+D360</f>
        <v>535483.65</v>
      </c>
      <c r="E423" s="60">
        <f t="shared" si="103"/>
        <v>572081.96</v>
      </c>
      <c r="F423" s="45">
        <f t="shared" si="72"/>
        <v>106.83462697693943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15445.330000000016</v>
      </c>
      <c r="E425" s="60">
        <f t="shared" si="105"/>
        <v>92893.050000000047</v>
      </c>
      <c r="F425" s="45">
        <f t="shared" si="72"/>
        <v>601.4313064207754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113777.9</v>
      </c>
      <c r="E427" s="60">
        <f t="shared" si="107"/>
        <v>126223.92</v>
      </c>
      <c r="F427" s="45">
        <f t="shared" si="72"/>
        <v>110.9388730148825</v>
      </c>
    </row>
    <row r="428" spans="1:6" ht="24" x14ac:dyDescent="0.2">
      <c r="A428" s="249" t="s">
        <v>816</v>
      </c>
      <c r="B428" s="243" t="s">
        <v>817</v>
      </c>
      <c r="C428" s="250" t="s">
        <v>818</v>
      </c>
      <c r="D428" s="81">
        <f t="shared" ref="D428:E428" si="108">D304+D421</f>
        <v>10037.530000000001</v>
      </c>
      <c r="E428" s="81">
        <f t="shared" si="108"/>
        <v>10194.700000000001</v>
      </c>
      <c r="F428" s="61">
        <f t="shared" si="72"/>
        <v>101.5658234645376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40000</v>
      </c>
      <c r="E430" s="60">
        <f>E431+E466+E479+E491+E522</f>
        <v>40000</v>
      </c>
      <c r="F430" s="45">
        <f t="shared" ref="F430:F651" si="109">IF(D430&lt;&gt;0,IF(E430/D430&gt;=100,"&gt;&gt;100",E430/D430*100),"-")</f>
        <v>100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40000</v>
      </c>
      <c r="E491" s="60">
        <f t="shared" si="126"/>
        <v>40000</v>
      </c>
      <c r="F491" s="45">
        <f t="shared" si="109"/>
        <v>100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40000</v>
      </c>
      <c r="E497" s="60">
        <f t="shared" si="128"/>
        <v>40000</v>
      </c>
      <c r="F497" s="45">
        <f t="shared" si="109"/>
        <v>100</v>
      </c>
    </row>
    <row r="498" spans="1:6" ht="12.75" customHeight="1" x14ac:dyDescent="0.2">
      <c r="A498" s="63">
        <v>8422</v>
      </c>
      <c r="B498" s="64" t="s">
        <v>956</v>
      </c>
      <c r="C498" s="247" t="s">
        <v>957</v>
      </c>
      <c r="D498" s="194">
        <v>40000</v>
      </c>
      <c r="E498" s="194">
        <v>40000</v>
      </c>
      <c r="F498" s="45">
        <f t="shared" si="109"/>
        <v>100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42897.1</v>
      </c>
      <c r="E535" s="60">
        <f>E536+E571+E584+E597+E629</f>
        <v>14663.32</v>
      </c>
      <c r="F535" s="45">
        <f t="shared" si="109"/>
        <v>34.182543808322706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1330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1330</v>
      </c>
      <c r="F589" s="45" t="str">
        <f t="shared" si="109"/>
        <v>-</v>
      </c>
    </row>
    <row r="590" spans="1:6" ht="12.75" customHeight="1" x14ac:dyDescent="0.2">
      <c r="A590" s="63">
        <v>5321</v>
      </c>
      <c r="B590" s="65" t="s">
        <v>1132</v>
      </c>
      <c r="C590" s="247" t="s">
        <v>1133</v>
      </c>
      <c r="D590" s="194">
        <v>0</v>
      </c>
      <c r="E590" s="194">
        <v>1330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42897.1</v>
      </c>
      <c r="E597" s="60">
        <f t="shared" si="152"/>
        <v>13333.32</v>
      </c>
      <c r="F597" s="45">
        <f t="shared" si="109"/>
        <v>31.082101121054805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40000.1</v>
      </c>
      <c r="E603" s="60">
        <f t="shared" si="154"/>
        <v>13333.32</v>
      </c>
      <c r="F603" s="45">
        <f t="shared" si="109"/>
        <v>33.333216666958329</v>
      </c>
    </row>
    <row r="604" spans="1:6" ht="12.75" customHeight="1" x14ac:dyDescent="0.2">
      <c r="A604" s="63">
        <v>5422</v>
      </c>
      <c r="B604" s="64" t="s">
        <v>1158</v>
      </c>
      <c r="C604" s="247" t="s">
        <v>1159</v>
      </c>
      <c r="D604" s="194">
        <v>40000.1</v>
      </c>
      <c r="E604" s="194">
        <v>13333.32</v>
      </c>
      <c r="F604" s="45">
        <f t="shared" si="109"/>
        <v>33.333216666958329</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2897</v>
      </c>
      <c r="E621" s="60">
        <f t="shared" si="158"/>
        <v>0</v>
      </c>
      <c r="F621" s="45">
        <f t="shared" si="109"/>
        <v>0</v>
      </c>
    </row>
    <row r="622" spans="1:6" ht="12.75" customHeight="1" x14ac:dyDescent="0.2">
      <c r="A622" s="63">
        <v>5471</v>
      </c>
      <c r="B622" s="64" t="s">
        <v>1194</v>
      </c>
      <c r="C622" s="247" t="s">
        <v>1195</v>
      </c>
      <c r="D622" s="194">
        <v>2897</v>
      </c>
      <c r="E622" s="194">
        <v>0</v>
      </c>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25336.68</v>
      </c>
      <c r="F639" s="45" t="str">
        <f t="shared" si="109"/>
        <v>-</v>
      </c>
    </row>
    <row r="640" spans="1:6" ht="12.75" customHeight="1" x14ac:dyDescent="0.2">
      <c r="A640" s="63" t="s">
        <v>582</v>
      </c>
      <c r="B640" s="64" t="s">
        <v>1230</v>
      </c>
      <c r="C640" s="247" t="s">
        <v>1231</v>
      </c>
      <c r="D640" s="60">
        <f>IF(D535-D430&gt;=0,D535-D430,0)</f>
        <v>2897.0999999999985</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560038.32000000007</v>
      </c>
      <c r="E643" s="60">
        <f>E422+E430</f>
        <v>519188.90999999992</v>
      </c>
      <c r="F643" s="45">
        <f t="shared" si="109"/>
        <v>92.705961620626226</v>
      </c>
    </row>
    <row r="644" spans="1:6" ht="12.75" customHeight="1" x14ac:dyDescent="0.2">
      <c r="A644" s="63" t="s">
        <v>582</v>
      </c>
      <c r="B644" s="64" t="s">
        <v>1238</v>
      </c>
      <c r="C644" s="247" t="s">
        <v>1239</v>
      </c>
      <c r="D644" s="60">
        <f>D423+D535</f>
        <v>578380.75</v>
      </c>
      <c r="E644" s="60">
        <f>E423+E535</f>
        <v>586745.27999999991</v>
      </c>
      <c r="F644" s="45">
        <f t="shared" si="109"/>
        <v>101.44619785495972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18342.429999999935</v>
      </c>
      <c r="E646" s="60">
        <f t="shared" si="164"/>
        <v>67556.37</v>
      </c>
      <c r="F646" s="45">
        <f t="shared" si="109"/>
        <v>368.30654389849235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113777.9</v>
      </c>
      <c r="E648" s="60">
        <f>IF(E427-E426+E642-E641&gt;=0,E427-E426+E642-E641,0)</f>
        <v>126223.92</v>
      </c>
      <c r="F648" s="45">
        <f t="shared" si="109"/>
        <v>110.9388730148825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132120.32999999993</v>
      </c>
      <c r="E650" s="60">
        <f t="shared" si="166"/>
        <v>193780.28999999998</v>
      </c>
      <c r="F650" s="45">
        <f t="shared" si="109"/>
        <v>146.66954737397347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8821.5499999999993</v>
      </c>
      <c r="E653" s="194">
        <v>58371.92</v>
      </c>
      <c r="F653" s="45">
        <f t="shared" ref="F653:F740" si="167">IF(D653&lt;&gt;0,IF(E653/D653&gt;=100,"&gt;&gt;100",E653/D653*100),"-")</f>
        <v>661.69686733057119</v>
      </c>
    </row>
    <row r="654" spans="1:6" ht="12.75" customHeight="1" x14ac:dyDescent="0.2">
      <c r="A654" s="63" t="s">
        <v>1257</v>
      </c>
      <c r="B654" s="64" t="s">
        <v>1258</v>
      </c>
      <c r="C654" s="247" t="s">
        <v>1257</v>
      </c>
      <c r="D654" s="194">
        <v>585562.80000000005</v>
      </c>
      <c r="E654" s="194">
        <v>526431.21</v>
      </c>
      <c r="F654" s="45">
        <f t="shared" si="167"/>
        <v>89.901750930899283</v>
      </c>
    </row>
    <row r="655" spans="1:6" ht="12.75" customHeight="1" x14ac:dyDescent="0.2">
      <c r="A655" s="63" t="s">
        <v>1259</v>
      </c>
      <c r="B655" s="64" t="s">
        <v>1260</v>
      </c>
      <c r="C655" s="247" t="s">
        <v>1259</v>
      </c>
      <c r="D655" s="194">
        <v>536012.43000000005</v>
      </c>
      <c r="E655" s="194">
        <v>530549.18999999994</v>
      </c>
      <c r="F655" s="45">
        <f t="shared" si="167"/>
        <v>98.980762442393342</v>
      </c>
    </row>
    <row r="656" spans="1:6" ht="24" x14ac:dyDescent="0.2">
      <c r="A656" s="63">
        <v>11</v>
      </c>
      <c r="B656" s="64" t="s">
        <v>1261</v>
      </c>
      <c r="C656" s="247" t="s">
        <v>1262</v>
      </c>
      <c r="D656" s="60">
        <f t="shared" ref="D656:E656" si="168">+D653+D654-D655</f>
        <v>58371.920000000042</v>
      </c>
      <c r="E656" s="60">
        <f t="shared" si="168"/>
        <v>54253.940000000061</v>
      </c>
      <c r="F656" s="45">
        <f t="shared" si="167"/>
        <v>92.945272315866973</v>
      </c>
    </row>
    <row r="657" spans="1:6" ht="24" x14ac:dyDescent="0.2">
      <c r="A657" s="63" t="s">
        <v>582</v>
      </c>
      <c r="B657" s="64" t="s">
        <v>1263</v>
      </c>
      <c r="C657" s="247" t="s">
        <v>1264</v>
      </c>
      <c r="D657" s="253">
        <v>18</v>
      </c>
      <c r="E657" s="253">
        <v>17</v>
      </c>
      <c r="F657" s="45">
        <f t="shared" si="167"/>
        <v>94.444444444444443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18</v>
      </c>
      <c r="E659" s="253">
        <v>17</v>
      </c>
      <c r="F659" s="45">
        <f t="shared" si="167"/>
        <v>94.444444444444443</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48</v>
      </c>
      <c r="F663" s="71" t="str">
        <f t="shared" si="167"/>
        <v>-</v>
      </c>
    </row>
    <row r="664" spans="1:6" ht="12.75" customHeight="1" x14ac:dyDescent="0.2">
      <c r="A664" s="70" t="s">
        <v>1278</v>
      </c>
      <c r="B664" s="65" t="s">
        <v>1279</v>
      </c>
      <c r="C664" s="277" t="s">
        <v>1278</v>
      </c>
      <c r="D664" s="192">
        <v>2910.53</v>
      </c>
      <c r="E664" s="192">
        <v>5954.95</v>
      </c>
      <c r="F664" s="71">
        <f t="shared" si="167"/>
        <v>204.6001930919798</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2680</v>
      </c>
      <c r="E669" s="194">
        <v>640</v>
      </c>
      <c r="F669" s="45">
        <f t="shared" si="167"/>
        <v>23.880597014925371</v>
      </c>
    </row>
    <row r="670" spans="1:6" ht="12.75" customHeight="1" x14ac:dyDescent="0.2">
      <c r="A670" s="63">
        <v>63312</v>
      </c>
      <c r="B670" s="64" t="s">
        <v>1290</v>
      </c>
      <c r="C670" s="247" t="s">
        <v>1291</v>
      </c>
      <c r="D670" s="194">
        <v>5000</v>
      </c>
      <c r="E670" s="194">
        <v>5000</v>
      </c>
      <c r="F670" s="45">
        <f t="shared" si="167"/>
        <v>100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116880.73</v>
      </c>
      <c r="E673" s="194">
        <v>99805.75</v>
      </c>
      <c r="F673" s="45">
        <f t="shared" si="167"/>
        <v>85.391107670186528</v>
      </c>
    </row>
    <row r="674" spans="1:6" ht="12.75" customHeight="1" x14ac:dyDescent="0.2">
      <c r="A674" s="63">
        <v>63322</v>
      </c>
      <c r="B674" s="64" t="s">
        <v>1298</v>
      </c>
      <c r="C674" s="247" t="s">
        <v>1299</v>
      </c>
      <c r="D674" s="194">
        <v>7500</v>
      </c>
      <c r="E674" s="194">
        <v>6000</v>
      </c>
      <c r="F674" s="45">
        <f t="shared" si="167"/>
        <v>80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9039.7900000000009</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186983.23</v>
      </c>
      <c r="E702" s="192">
        <v>214728.99</v>
      </c>
      <c r="F702" s="71">
        <f t="shared" si="167"/>
        <v>114.83863552897229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7426</v>
      </c>
      <c r="E734" s="192">
        <v>11636</v>
      </c>
      <c r="F734" s="71">
        <f t="shared" si="167"/>
        <v>156.69270131968759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2384.35</v>
      </c>
      <c r="E737" s="194">
        <v>0</v>
      </c>
      <c r="F737" s="45">
        <f t="shared" si="167"/>
        <v>0</v>
      </c>
    </row>
    <row r="738" spans="1:6" ht="12.75" customHeight="1" x14ac:dyDescent="0.2">
      <c r="A738" s="63" t="s">
        <v>1406</v>
      </c>
      <c r="B738" s="64" t="s">
        <v>1407</v>
      </c>
      <c r="C738" s="247" t="s">
        <v>1406</v>
      </c>
      <c r="D738" s="194">
        <v>2639.83</v>
      </c>
      <c r="E738" s="194">
        <v>6272.99</v>
      </c>
      <c r="F738" s="45">
        <f t="shared" si="167"/>
        <v>237.62855941481078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14822.3</v>
      </c>
      <c r="E741" s="192">
        <v>16976.009999999998</v>
      </c>
      <c r="F741" s="71">
        <f t="shared" ref="F741:F1006" si="169">IF(D741&lt;&gt;0,IF(E741/D741&gt;=100,"&gt;&gt;100",E741/D741*100),"-")</f>
        <v>114.53020111588619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1083.3800000000001</v>
      </c>
      <c r="E760" s="194">
        <v>289.39</v>
      </c>
      <c r="F760" s="45">
        <f t="shared" si="169"/>
        <v>26.711772415957462</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1202.23</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6356.64</v>
      </c>
      <c r="E843" s="194">
        <v>4274.49</v>
      </c>
      <c r="F843" s="45">
        <f t="shared" si="169"/>
        <v>67.244487653854861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1167.98</v>
      </c>
      <c r="E846" s="194">
        <v>637.08000000000004</v>
      </c>
      <c r="F846" s="45">
        <f t="shared" si="169"/>
        <v>54.545454545454554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4175.12</v>
      </c>
      <c r="E851" s="194">
        <v>0</v>
      </c>
      <c r="F851" s="45">
        <f t="shared" si="169"/>
        <v>0</v>
      </c>
    </row>
    <row r="852" spans="1:6" ht="12.75" customHeight="1" x14ac:dyDescent="0.2">
      <c r="A852" s="63" t="s">
        <v>1633</v>
      </c>
      <c r="B852" s="64" t="s">
        <v>1610</v>
      </c>
      <c r="C852" s="247" t="s">
        <v>1633</v>
      </c>
      <c r="D852" s="194">
        <v>5592.08</v>
      </c>
      <c r="E852" s="194">
        <v>8670.16</v>
      </c>
      <c r="F852" s="45">
        <f t="shared" si="169"/>
        <v>155.04356160856068</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25.26</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40000</v>
      </c>
      <c r="E905" s="192">
        <v>40000</v>
      </c>
      <c r="F905" s="71">
        <f t="shared" si="169"/>
        <v>100</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40000.1</v>
      </c>
      <c r="E973" s="194">
        <v>13333.32</v>
      </c>
      <c r="F973" s="45">
        <f t="shared" si="169"/>
        <v>33.333216666958329</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2897</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3" zoomScaleNormal="100" workbookViewId="0">
      <selection activeCell="E288" sqref="E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2641550.7799999998</v>
      </c>
      <c r="E6" s="180">
        <f t="shared" si="0"/>
        <v>2626468.31</v>
      </c>
      <c r="F6" s="181">
        <f t="shared" ref="F6:F298" si="1">IF(D6&gt;0,IF(E6/D6&gt;=100,"&gt;&gt;100",E6/D6*100),"-")</f>
        <v>99.42902971564304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2570778.8899999997</v>
      </c>
      <c r="E7" s="79">
        <f t="shared" si="2"/>
        <v>2558035.21</v>
      </c>
      <c r="F7" s="71">
        <f t="shared" si="1"/>
        <v>99.504287200677936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4436.66</v>
      </c>
      <c r="E8" s="79">
        <f>E9+E10-E11</f>
        <v>4436.66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4436.66</v>
      </c>
      <c r="E9" s="192">
        <v>4436.66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1961677.17</v>
      </c>
      <c r="E12" s="79">
        <f t="shared" si="3"/>
        <v>1915848.4100000001</v>
      </c>
      <c r="F12" s="71">
        <f t="shared" si="1"/>
        <v>97.66379704566782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1871308.7599999998</v>
      </c>
      <c r="E13" s="79">
        <f t="shared" si="4"/>
        <v>1838431.82</v>
      </c>
      <c r="F13" s="71">
        <f t="shared" si="1"/>
        <v>98.243104467698871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724682.57</v>
      </c>
      <c r="E15" s="192">
        <v>724682.57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1876833.25</v>
      </c>
      <c r="E16" s="192">
        <v>1940217.95</v>
      </c>
      <c r="F16" s="71">
        <f t="shared" si="1"/>
        <v>103.37721531734371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892543.48</v>
      </c>
      <c r="E17" s="192">
        <v>348721</v>
      </c>
      <c r="F17" s="71">
        <f t="shared" si="1"/>
        <v>39.070477552533347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1622750.54</v>
      </c>
      <c r="E18" s="192">
        <v>1175189.7</v>
      </c>
      <c r="F18" s="71">
        <f t="shared" si="1"/>
        <v>72.419615401884258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50944.340000000026</v>
      </c>
      <c r="E19" s="79">
        <f t="shared" si="5"/>
        <v>41519.569999999949</v>
      </c>
      <c r="F19" s="71">
        <f t="shared" si="1"/>
        <v>81.499868287625134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28298.2</v>
      </c>
      <c r="E20" s="192">
        <v>29716.720000000001</v>
      </c>
      <c r="F20" s="71">
        <f t="shared" si="1"/>
        <v>105.01275699514456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19421.650000000001</v>
      </c>
      <c r="E21" s="192">
        <v>19421.650000000001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322033.28999999998</v>
      </c>
      <c r="E22" s="192">
        <v>322033.28999999998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4909.6000000000004</v>
      </c>
      <c r="E24" s="192">
        <v>11652.1</v>
      </c>
      <c r="F24" s="71">
        <f t="shared" si="1"/>
        <v>237.33298028352613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6883.34</v>
      </c>
      <c r="E25" s="192">
        <v>6883.34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1394.42</v>
      </c>
      <c r="E26" s="192">
        <v>1394.42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331996.15999999997</v>
      </c>
      <c r="E28" s="192">
        <v>349581.95</v>
      </c>
      <c r="F28" s="71">
        <f t="shared" si="1"/>
        <v>105.29698596513887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12581.11</v>
      </c>
      <c r="E29" s="79">
        <f t="shared" si="6"/>
        <v>9054.0600000000013</v>
      </c>
      <c r="F29" s="71">
        <f t="shared" si="1"/>
        <v>71.965510197430916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41525.32</v>
      </c>
      <c r="E30" s="192">
        <v>41525.32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28944.21</v>
      </c>
      <c r="E34" s="192">
        <v>32471.26</v>
      </c>
      <c r="F34" s="71">
        <f t="shared" si="1"/>
        <v>112.18568411437037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23977.49</v>
      </c>
      <c r="E35" s="79">
        <f t="shared" si="7"/>
        <v>23977.49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25185.27</v>
      </c>
      <c r="E37" s="192">
        <v>25185.27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1207.78</v>
      </c>
      <c r="E40" s="192">
        <v>1207.78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2865.47</v>
      </c>
      <c r="E45" s="79">
        <f t="shared" si="9"/>
        <v>2865.47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2865.47</v>
      </c>
      <c r="E47" s="192">
        <v>2865.47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7786.6</v>
      </c>
      <c r="E54" s="192">
        <v>7980.56</v>
      </c>
      <c r="F54" s="71">
        <f t="shared" si="1"/>
        <v>102.49094598412658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7786.6</v>
      </c>
      <c r="E55" s="192">
        <v>7980.56</v>
      </c>
      <c r="F55" s="71">
        <f t="shared" si="1"/>
        <v>102.49094598412658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604665.05999999994</v>
      </c>
      <c r="E56" s="79">
        <f t="shared" si="11"/>
        <v>637750.14</v>
      </c>
      <c r="F56" s="71">
        <f t="shared" si="1"/>
        <v>105.4716374714954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586288.82999999996</v>
      </c>
      <c r="E57" s="192">
        <v>619373.91</v>
      </c>
      <c r="F57" s="71">
        <f t="shared" si="1"/>
        <v>105.64313667719034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18376.23</v>
      </c>
      <c r="E62" s="192">
        <v>18376.23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70771.89</v>
      </c>
      <c r="E69" s="79">
        <f>E70+E82+E88+E119+E135+E147+E165+E171</f>
        <v>68433.100000000006</v>
      </c>
      <c r="F69" s="71">
        <f t="shared" si="1"/>
        <v>96.695312220713632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58371.92</v>
      </c>
      <c r="E70" s="79">
        <f t="shared" si="12"/>
        <v>54253.94</v>
      </c>
      <c r="F70" s="71">
        <f t="shared" si="1"/>
        <v>92.945272315866958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58219.25</v>
      </c>
      <c r="E71" s="79">
        <f t="shared" si="13"/>
        <v>53949.82</v>
      </c>
      <c r="F71" s="71">
        <f t="shared" si="1"/>
        <v>92.666635176509487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58219.25</v>
      </c>
      <c r="E73" s="192">
        <v>53949.82</v>
      </c>
      <c r="F73" s="71">
        <f t="shared" si="1"/>
        <v>92.666635176509487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152.66999999999999</v>
      </c>
      <c r="E80" s="192">
        <v>304.12</v>
      </c>
      <c r="F80" s="71">
        <f t="shared" si="1"/>
        <v>199.20089081024435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2654.46</v>
      </c>
      <c r="E135" s="79">
        <f t="shared" si="21"/>
        <v>3984.46</v>
      </c>
      <c r="F135" s="71">
        <f t="shared" si="1"/>
        <v>150.10435267436691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2654.46</v>
      </c>
      <c r="E136" s="79">
        <f t="shared" si="22"/>
        <v>3984.46</v>
      </c>
      <c r="F136" s="71">
        <f t="shared" si="1"/>
        <v>150.10435267436691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2654.46</v>
      </c>
      <c r="E140" s="192">
        <v>3984.46</v>
      </c>
      <c r="F140" s="71">
        <f t="shared" si="1"/>
        <v>150.10435267436691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9745.51</v>
      </c>
      <c r="E147" s="79">
        <f t="shared" si="24"/>
        <v>10194.700000000001</v>
      </c>
      <c r="F147" s="71">
        <f t="shared" si="1"/>
        <v>104.60919951854753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1226.49</v>
      </c>
      <c r="E148" s="192">
        <v>1420.88</v>
      </c>
      <c r="F148" s="71">
        <f t="shared" si="1"/>
        <v>115.84929351238087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620.54999999999995</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7898.47</v>
      </c>
      <c r="E160" s="192">
        <v>7423.83</v>
      </c>
      <c r="F160" s="71">
        <f t="shared" si="1"/>
        <v>93.990734914483426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1349.99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2641550.7799999998</v>
      </c>
      <c r="E176" s="79">
        <f>E177+E251</f>
        <v>2626468.31</v>
      </c>
      <c r="F176" s="71">
        <f t="shared" si="1"/>
        <v>99.42902971564304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101226.87</v>
      </c>
      <c r="E177" s="79">
        <f>E178+E197+E203+E219+E247+E248</f>
        <v>191548.44</v>
      </c>
      <c r="F177" s="71">
        <f t="shared" si="1"/>
        <v>189.22687227215462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44603.95</v>
      </c>
      <c r="E178" s="79">
        <f>SUM(E179:E181)+E185+E186+SUM(E194:E196)</f>
        <v>68411.98</v>
      </c>
      <c r="F178" s="71">
        <f t="shared" si="1"/>
        <v>153.37650589241537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19122.240000000002</v>
      </c>
      <c r="E179" s="192">
        <v>20403.02</v>
      </c>
      <c r="F179" s="71">
        <f t="shared" si="1"/>
        <v>106.69785548136619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23295.69</v>
      </c>
      <c r="E180" s="192">
        <v>47964.02</v>
      </c>
      <c r="F180" s="71">
        <f t="shared" si="1"/>
        <v>205.89224873785668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2186.02</v>
      </c>
      <c r="E194" s="192">
        <v>44.94</v>
      </c>
      <c r="F194" s="71">
        <f t="shared" si="1"/>
        <v>2.055790889378871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56622.92</v>
      </c>
      <c r="E197" s="79">
        <f>SUM(E198:E202)</f>
        <v>96469.78</v>
      </c>
      <c r="F197" s="71">
        <f t="shared" si="1"/>
        <v>170.37231566298595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8734.6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47888.32</v>
      </c>
      <c r="E202" s="192">
        <v>96469.78</v>
      </c>
      <c r="F202" s="71">
        <f t="shared" si="30"/>
        <v>201.44740930565112</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26666.68</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26666.68</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26666.68</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2540323.9099999997</v>
      </c>
      <c r="E251" s="79">
        <f>+E252+E255-E264+E274+E291</f>
        <v>2434919.87</v>
      </c>
      <c r="F251" s="71">
        <f t="shared" si="1"/>
        <v>95.850763771301914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2662406.71</v>
      </c>
      <c r="E252" s="79">
        <f>E253-E254</f>
        <v>2618505.46</v>
      </c>
      <c r="F252" s="71">
        <f t="shared" si="1"/>
        <v>98.351068984497871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2662406.71</v>
      </c>
      <c r="E253" s="192">
        <v>2643842.14</v>
      </c>
      <c r="F253" s="71">
        <f t="shared" si="1"/>
        <v>99.302714723101047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25336.68</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-132120.32999999999</v>
      </c>
      <c r="E255" s="79">
        <f>E256-E260</f>
        <v>-193780.28999999998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132120.32999999999</v>
      </c>
      <c r="E260" s="79">
        <f>SUM(E261:E263)</f>
        <v>193780.28999999998</v>
      </c>
      <c r="F260" s="71">
        <f t="shared" si="1"/>
        <v>146.66954737397339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106052.12</v>
      </c>
      <c r="E261" s="192">
        <v>173608.49</v>
      </c>
      <c r="F261" s="71">
        <f t="shared" si="1"/>
        <v>163.70110281623792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26068.21</v>
      </c>
      <c r="E262" s="192">
        <v>20171.8</v>
      </c>
      <c r="F262" s="71">
        <f t="shared" si="1"/>
        <v>77.380840494993706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10037.530000000001</v>
      </c>
      <c r="E274" s="79">
        <f>SUM(E275:E277)+SUM(E286:E290)</f>
        <v>10194.700000000001</v>
      </c>
      <c r="F274" s="71">
        <f t="shared" si="1"/>
        <v>101.5658234645376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1226.49</v>
      </c>
      <c r="E275" s="192">
        <v>1420.88</v>
      </c>
      <c r="F275" s="71">
        <f t="shared" ref="F275:F290" si="39">IF(D275&gt;0,IF(E275/D275&gt;=100,"&gt;&gt;100",E275/D275*100),"-")</f>
        <v>115.84929351238087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8811.0400000000009</v>
      </c>
      <c r="E287" s="192">
        <v>7423.83</v>
      </c>
      <c r="F287" s="71">
        <f t="shared" si="39"/>
        <v>84.256001561677166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1349.99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245000</v>
      </c>
      <c r="E297" s="79">
        <f t="shared" si="42"/>
        <v>375000</v>
      </c>
      <c r="F297" s="71">
        <f t="shared" si="1"/>
        <v>153.0612244897959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245000</v>
      </c>
      <c r="E298" s="193">
        <v>375000</v>
      </c>
      <c r="F298" s="75">
        <f t="shared" si="1"/>
        <v>153.0612244897959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5522.51</v>
      </c>
      <c r="E302" s="192">
        <v>7336.59</v>
      </c>
      <c r="F302" s="71">
        <f t="shared" si="43"/>
        <v>132.84883141904677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4223</v>
      </c>
      <c r="E303" s="192">
        <v>2858.11</v>
      </c>
      <c r="F303" s="71">
        <f t="shared" si="43"/>
        <v>67.679611650485441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7405.37</v>
      </c>
      <c r="E336" s="192">
        <v>45979.85</v>
      </c>
      <c r="F336" s="71">
        <f t="shared" si="43"/>
        <v>620.89875320206818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37198.58</v>
      </c>
      <c r="E337" s="192">
        <v>22432.13</v>
      </c>
      <c r="F337" s="71">
        <f t="shared" si="43"/>
        <v>60.303726647630093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20402.810000000001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36220.11</v>
      </c>
      <c r="E339" s="192">
        <v>96469.78</v>
      </c>
      <c r="F339" s="71">
        <f t="shared" si="43"/>
        <v>266.34314473368522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26666.68</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245000</v>
      </c>
      <c r="E391" s="288">
        <v>375000</v>
      </c>
      <c r="F391" s="263">
        <f t="shared" si="44"/>
        <v>153.0612244897959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14822.3</v>
      </c>
      <c r="E5" s="58">
        <f t="shared" si="0"/>
        <v>23384.41</v>
      </c>
      <c r="F5" s="59">
        <f t="shared" ref="F5:F141" si="1">IF(D5&gt;0,IF(E5/D5&gt;=100,"&gt;&gt;100",E5/D5*100),"-")</f>
        <v>157.76505670509974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14822.3</v>
      </c>
      <c r="E6" s="60">
        <f t="shared" si="2"/>
        <v>23384.41</v>
      </c>
      <c r="F6" s="45">
        <f t="shared" si="1"/>
        <v>157.76505670509974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14822.3</v>
      </c>
      <c r="E7" s="194">
        <v>23384.41</v>
      </c>
      <c r="F7" s="45">
        <f t="shared" si="1"/>
        <v>157.76505670509974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1520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1520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457947.31</v>
      </c>
      <c r="E35" s="60">
        <f t="shared" si="7"/>
        <v>511555.99000000005</v>
      </c>
      <c r="F35" s="45">
        <f t="shared" si="1"/>
        <v>111.70629870060817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330078.26</v>
      </c>
      <c r="E36" s="60">
        <f t="shared" si="8"/>
        <v>407725.64</v>
      </c>
      <c r="F36" s="45">
        <f t="shared" si="1"/>
        <v>123.52393035518303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330078.26</v>
      </c>
      <c r="E37" s="194">
        <v>407725.64</v>
      </c>
      <c r="F37" s="45">
        <f t="shared" si="1"/>
        <v>123.52393035518303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7360.57</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3102.02</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4258.55</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127869.05</v>
      </c>
      <c r="E50" s="60">
        <f t="shared" si="11"/>
        <v>33085.08</v>
      </c>
      <c r="F50" s="45">
        <f t="shared" si="1"/>
        <v>25.874189258464032</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127869.05</v>
      </c>
      <c r="E53" s="194">
        <v>33085.08</v>
      </c>
      <c r="F53" s="45">
        <f t="shared" si="1"/>
        <v>25.874189258464032</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63384.7</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63384.7</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31000</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31000</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9161.32</v>
      </c>
      <c r="E82" s="60">
        <f t="shared" si="16"/>
        <v>10730.58</v>
      </c>
      <c r="F82" s="45">
        <f t="shared" si="1"/>
        <v>117.12919098994468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9161.32</v>
      </c>
      <c r="E86" s="194">
        <v>10730.58</v>
      </c>
      <c r="F86" s="45">
        <f t="shared" si="1"/>
        <v>117.12919098994468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4116.6399999999994</v>
      </c>
      <c r="E107" s="60">
        <f t="shared" si="21"/>
        <v>4739.7299999999996</v>
      </c>
      <c r="F107" s="45">
        <f t="shared" si="1"/>
        <v>115.13588751991917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2616.64</v>
      </c>
      <c r="E108" s="194">
        <v>2539.73</v>
      </c>
      <c r="F108" s="45">
        <f t="shared" si="1"/>
        <v>97.060734376910858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1500</v>
      </c>
      <c r="E109" s="194">
        <v>2200</v>
      </c>
      <c r="F109" s="45">
        <f t="shared" si="1"/>
        <v>146.66666666666666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4949.6399999999994</v>
      </c>
      <c r="E114" s="60">
        <f t="shared" si="22"/>
        <v>7553.0889999999999</v>
      </c>
      <c r="F114" s="45">
        <f t="shared" si="1"/>
        <v>152.59875465690436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1119</v>
      </c>
      <c r="E115" s="60">
        <f t="shared" si="23"/>
        <v>6916.009</v>
      </c>
      <c r="F115" s="45">
        <f t="shared" si="1"/>
        <v>618.05263628239504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1119</v>
      </c>
      <c r="E116" s="194">
        <v>6569.52</v>
      </c>
      <c r="F116" s="45">
        <f t="shared" si="1"/>
        <v>587.08847184986598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346.48899999999998</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3830.64</v>
      </c>
      <c r="E126" s="194">
        <v>637.08000000000004</v>
      </c>
      <c r="F126" s="45">
        <f t="shared" si="1"/>
        <v>16.631163460936033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13486.44</v>
      </c>
      <c r="E129" s="60">
        <f t="shared" si="26"/>
        <v>12598.16</v>
      </c>
      <c r="F129" s="45">
        <f t="shared" si="1"/>
        <v>93.413532407366205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7869.1</v>
      </c>
      <c r="E135" s="194">
        <v>3928</v>
      </c>
      <c r="F135" s="45">
        <f t="shared" si="1"/>
        <v>49.916763035162845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5617.34</v>
      </c>
      <c r="E137" s="194">
        <v>8670.16</v>
      </c>
      <c r="F137" s="45">
        <f t="shared" si="1"/>
        <v>154.3463632252988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535483.65</v>
      </c>
      <c r="E141" s="81">
        <f t="shared" si="28"/>
        <v>572081.95900000003</v>
      </c>
      <c r="F141" s="61">
        <f t="shared" si="1"/>
        <v>106.83462679019237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543822.48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543822.48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543822.48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543822.48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J86" sqref="J85:J8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101226.87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613371.34000000008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468740.54000000004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252441.42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173126.17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1424.19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13581.73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28167.03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104630.8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523049.77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444932.51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251160.64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148457.84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1424.19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15722.81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28167.03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64783.94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13333.32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13333.32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191548.44000000006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45979.85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45979.85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45979.85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15472.15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18945.2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11562.5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145568.59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22432.13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96469.78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26666.68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33860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Komunalno Drustvo Kijevo</cp:lastModifiedBy>
  <cp:lastPrinted>2026-02-12T09:04:10Z</cp:lastPrinted>
  <dcterms:created xsi:type="dcterms:W3CDTF">2022-04-01T05:14:30Z</dcterms:created>
  <dcterms:modified xsi:type="dcterms:W3CDTF">2026-02-12T09:18:12Z</dcterms:modified>
</cp:coreProperties>
</file>